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План расх и изд 2019.г" sheetId="7" r:id="rId1"/>
    <sheet name="Sheet2" sheetId="2" r:id="rId2"/>
    <sheet name="Sheet3" sheetId="3" r:id="rId3"/>
  </sheets>
  <definedNames>
    <definedName name="_xlnm.Print_Area" localSheetId="0">'План расх и изд 2019.г'!$B$2:$K$162</definedName>
    <definedName name="_xlnm.Print_Titles" localSheetId="0">'План расх и изд 2019.г'!$6:$9</definedName>
  </definedNames>
  <calcPr calcId="152511"/>
</workbook>
</file>

<file path=xl/calcChain.xml><?xml version="1.0" encoding="utf-8"?>
<calcChain xmlns="http://schemas.openxmlformats.org/spreadsheetml/2006/main">
  <c r="K14" i="7" l="1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J13" i="7"/>
  <c r="K13" i="7" s="1"/>
  <c r="I13" i="7"/>
  <c r="H13" i="7" l="1"/>
  <c r="H33" i="7"/>
  <c r="H35" i="7"/>
  <c r="H37" i="7"/>
  <c r="H44" i="7"/>
  <c r="H46" i="7"/>
  <c r="H49" i="7"/>
  <c r="H72" i="7"/>
  <c r="H48" i="7" s="1"/>
  <c r="H80" i="7"/>
  <c r="H94" i="7"/>
  <c r="H99" i="7"/>
  <c r="H103" i="7"/>
  <c r="H128" i="7"/>
  <c r="H127" i="7" s="1"/>
  <c r="H131" i="7"/>
  <c r="H133" i="7"/>
  <c r="H134" i="7"/>
  <c r="H136" i="7"/>
  <c r="H137" i="7"/>
  <c r="H140" i="7"/>
  <c r="H145" i="7"/>
  <c r="H139" i="7" s="1"/>
  <c r="H149" i="7"/>
  <c r="H152" i="7"/>
  <c r="H148" i="7" s="1"/>
  <c r="H147" i="7" s="1"/>
  <c r="H34" i="7" l="1"/>
  <c r="H32" i="7" s="1"/>
  <c r="H12" i="7" s="1"/>
  <c r="H11" i="7" s="1"/>
  <c r="H10" i="7" s="1"/>
  <c r="J152" i="7"/>
  <c r="J149" i="7"/>
  <c r="J80" i="7"/>
  <c r="J145" i="7"/>
  <c r="J140" i="7"/>
  <c r="J137" i="7"/>
  <c r="J136" i="7" s="1"/>
  <c r="J134" i="7"/>
  <c r="J133" i="7" s="1"/>
  <c r="J103" i="7"/>
  <c r="J99" i="7"/>
  <c r="J94" i="7"/>
  <c r="J72" i="7"/>
  <c r="J49" i="7"/>
  <c r="J46" i="7"/>
  <c r="J44" i="7"/>
  <c r="J37" i="7"/>
  <c r="J35" i="7"/>
  <c r="J32" i="7"/>
  <c r="J12" i="7" l="1"/>
  <c r="J139" i="7"/>
  <c r="J48" i="7"/>
  <c r="J148" i="7"/>
  <c r="E152" i="7"/>
  <c r="E149" i="7"/>
  <c r="E103" i="7"/>
  <c r="E99" i="7"/>
  <c r="E94" i="7"/>
  <c r="E80" i="7"/>
  <c r="E72" i="7"/>
  <c r="E49" i="7"/>
  <c r="E32" i="7"/>
  <c r="E13" i="7"/>
  <c r="J11" i="7" l="1"/>
  <c r="E48" i="7"/>
  <c r="E147" i="7"/>
  <c r="J147" i="7"/>
  <c r="I154" i="7"/>
  <c r="K154" i="7" s="1"/>
  <c r="I155" i="7"/>
  <c r="K155" i="7" s="1"/>
  <c r="I156" i="7"/>
  <c r="K156" i="7" s="1"/>
  <c r="I158" i="7"/>
  <c r="K158" i="7" s="1"/>
  <c r="I153" i="7"/>
  <c r="K153" i="7" s="1"/>
  <c r="F152" i="7"/>
  <c r="G152" i="7"/>
  <c r="I151" i="7"/>
  <c r="K151" i="7" s="1"/>
  <c r="I150" i="7"/>
  <c r="K150" i="7" s="1"/>
  <c r="F149" i="7"/>
  <c r="G149" i="7"/>
  <c r="I149" i="7" s="1"/>
  <c r="K149" i="7" s="1"/>
  <c r="I142" i="7"/>
  <c r="K142" i="7" s="1"/>
  <c r="I143" i="7"/>
  <c r="K143" i="7" s="1"/>
  <c r="I144" i="7"/>
  <c r="K144" i="7" s="1"/>
  <c r="G140" i="7"/>
  <c r="F140" i="7"/>
  <c r="I105" i="7"/>
  <c r="K105" i="7" s="1"/>
  <c r="I106" i="7"/>
  <c r="K106" i="7" s="1"/>
  <c r="I107" i="7"/>
  <c r="K107" i="7" s="1"/>
  <c r="I108" i="7"/>
  <c r="K108" i="7" s="1"/>
  <c r="I109" i="7"/>
  <c r="K109" i="7" s="1"/>
  <c r="I110" i="7"/>
  <c r="K110" i="7" s="1"/>
  <c r="I111" i="7"/>
  <c r="K111" i="7" s="1"/>
  <c r="I112" i="7"/>
  <c r="K112" i="7" s="1"/>
  <c r="I113" i="7"/>
  <c r="K113" i="7" s="1"/>
  <c r="I114" i="7"/>
  <c r="K114" i="7" s="1"/>
  <c r="I115" i="7"/>
  <c r="K115" i="7" s="1"/>
  <c r="I116" i="7"/>
  <c r="K116" i="7" s="1"/>
  <c r="I117" i="7"/>
  <c r="K117" i="7" s="1"/>
  <c r="I118" i="7"/>
  <c r="K118" i="7" s="1"/>
  <c r="I119" i="7"/>
  <c r="K119" i="7" s="1"/>
  <c r="I120" i="7"/>
  <c r="K120" i="7" s="1"/>
  <c r="I121" i="7"/>
  <c r="K121" i="7" s="1"/>
  <c r="I122" i="7"/>
  <c r="K122" i="7" s="1"/>
  <c r="I123" i="7"/>
  <c r="K123" i="7" s="1"/>
  <c r="I124" i="7"/>
  <c r="K124" i="7" s="1"/>
  <c r="I125" i="7"/>
  <c r="K125" i="7" s="1"/>
  <c r="I126" i="7"/>
  <c r="K126" i="7" s="1"/>
  <c r="I104" i="7"/>
  <c r="K104" i="7" s="1"/>
  <c r="I101" i="7"/>
  <c r="K101" i="7" s="1"/>
  <c r="I102" i="7"/>
  <c r="K102" i="7" s="1"/>
  <c r="I100" i="7"/>
  <c r="K100" i="7" s="1"/>
  <c r="F99" i="7"/>
  <c r="G99" i="7"/>
  <c r="I96" i="7"/>
  <c r="K96" i="7" s="1"/>
  <c r="I97" i="7"/>
  <c r="K97" i="7" s="1"/>
  <c r="I98" i="7"/>
  <c r="K98" i="7" s="1"/>
  <c r="I95" i="7"/>
  <c r="K95" i="7" s="1"/>
  <c r="F94" i="7"/>
  <c r="G94" i="7"/>
  <c r="I82" i="7"/>
  <c r="K82" i="7" s="1"/>
  <c r="I83" i="7"/>
  <c r="K83" i="7" s="1"/>
  <c r="I84" i="7"/>
  <c r="K84" i="7" s="1"/>
  <c r="I85" i="7"/>
  <c r="K85" i="7" s="1"/>
  <c r="I86" i="7"/>
  <c r="K86" i="7" s="1"/>
  <c r="I87" i="7"/>
  <c r="K87" i="7" s="1"/>
  <c r="I88" i="7"/>
  <c r="K88" i="7" s="1"/>
  <c r="I89" i="7"/>
  <c r="K89" i="7" s="1"/>
  <c r="I90" i="7"/>
  <c r="K90" i="7" s="1"/>
  <c r="I91" i="7"/>
  <c r="K91" i="7" s="1"/>
  <c r="I92" i="7"/>
  <c r="K92" i="7" s="1"/>
  <c r="I93" i="7"/>
  <c r="K93" i="7" s="1"/>
  <c r="I81" i="7"/>
  <c r="K81" i="7" s="1"/>
  <c r="F80" i="7"/>
  <c r="G80" i="7"/>
  <c r="I74" i="7"/>
  <c r="K74" i="7" s="1"/>
  <c r="I75" i="7"/>
  <c r="K75" i="7" s="1"/>
  <c r="I76" i="7"/>
  <c r="K76" i="7" s="1"/>
  <c r="I77" i="7"/>
  <c r="K77" i="7" s="1"/>
  <c r="I78" i="7"/>
  <c r="K78" i="7" s="1"/>
  <c r="I79" i="7"/>
  <c r="K79" i="7" s="1"/>
  <c r="I73" i="7"/>
  <c r="K73" i="7" s="1"/>
  <c r="F72" i="7"/>
  <c r="G72" i="7"/>
  <c r="I51" i="7"/>
  <c r="K51" i="7" s="1"/>
  <c r="I52" i="7"/>
  <c r="K52" i="7" s="1"/>
  <c r="I53" i="7"/>
  <c r="K53" i="7" s="1"/>
  <c r="I54" i="7"/>
  <c r="K54" i="7" s="1"/>
  <c r="I55" i="7"/>
  <c r="K55" i="7" s="1"/>
  <c r="I56" i="7"/>
  <c r="K56" i="7" s="1"/>
  <c r="I57" i="7"/>
  <c r="K57" i="7" s="1"/>
  <c r="I58" i="7"/>
  <c r="K58" i="7" s="1"/>
  <c r="I59" i="7"/>
  <c r="K59" i="7" s="1"/>
  <c r="I60" i="7"/>
  <c r="K60" i="7" s="1"/>
  <c r="I61" i="7"/>
  <c r="K61" i="7" s="1"/>
  <c r="I62" i="7"/>
  <c r="K62" i="7" s="1"/>
  <c r="I63" i="7"/>
  <c r="K63" i="7" s="1"/>
  <c r="I64" i="7"/>
  <c r="K64" i="7" s="1"/>
  <c r="I65" i="7"/>
  <c r="K65" i="7" s="1"/>
  <c r="I66" i="7"/>
  <c r="K66" i="7" s="1"/>
  <c r="I67" i="7"/>
  <c r="K67" i="7" s="1"/>
  <c r="I68" i="7"/>
  <c r="K68" i="7" s="1"/>
  <c r="I69" i="7"/>
  <c r="K69" i="7" s="1"/>
  <c r="I70" i="7"/>
  <c r="K70" i="7" s="1"/>
  <c r="I71" i="7"/>
  <c r="K71" i="7" s="1"/>
  <c r="I50" i="7"/>
  <c r="K50" i="7" s="1"/>
  <c r="F49" i="7"/>
  <c r="G49" i="7"/>
  <c r="I47" i="7"/>
  <c r="K47" i="7" s="1"/>
  <c r="F46" i="7"/>
  <c r="G46" i="7"/>
  <c r="F44" i="7"/>
  <c r="G44" i="7"/>
  <c r="F37" i="7"/>
  <c r="G37" i="7"/>
  <c r="E37" i="7"/>
  <c r="I36" i="7"/>
  <c r="K36" i="7" s="1"/>
  <c r="F35" i="7"/>
  <c r="G35" i="7"/>
  <c r="G32" i="7"/>
  <c r="F13" i="7"/>
  <c r="G13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14" i="7"/>
  <c r="I35" i="7" l="1"/>
  <c r="K35" i="7" s="1"/>
  <c r="J10" i="7"/>
  <c r="I49" i="7"/>
  <c r="K49" i="7" s="1"/>
  <c r="I152" i="7"/>
  <c r="K152" i="7" s="1"/>
  <c r="I94" i="7"/>
  <c r="K94" i="7" s="1"/>
  <c r="I99" i="7"/>
  <c r="K99" i="7" s="1"/>
  <c r="G12" i="7"/>
  <c r="I72" i="7"/>
  <c r="K72" i="7" s="1"/>
  <c r="F148" i="7"/>
  <c r="F147" i="7" s="1"/>
  <c r="F103" i="7" l="1"/>
  <c r="G103" i="7"/>
  <c r="F48" i="7" l="1"/>
  <c r="G48" i="7"/>
  <c r="I39" i="7" l="1"/>
  <c r="K39" i="7" s="1"/>
  <c r="I40" i="7"/>
  <c r="K40" i="7" s="1"/>
  <c r="I41" i="7"/>
  <c r="K41" i="7" s="1"/>
  <c r="I42" i="7"/>
  <c r="K42" i="7" s="1"/>
  <c r="I43" i="7"/>
  <c r="K43" i="7" s="1"/>
  <c r="F33" i="7" l="1"/>
  <c r="I38" i="7" l="1"/>
  <c r="I45" i="7"/>
  <c r="I46" i="7"/>
  <c r="K46" i="7" s="1"/>
  <c r="I103" i="7"/>
  <c r="K103" i="7" s="1"/>
  <c r="I129" i="7"/>
  <c r="K129" i="7" s="1"/>
  <c r="I130" i="7"/>
  <c r="K130" i="7" s="1"/>
  <c r="I132" i="7"/>
  <c r="K132" i="7" s="1"/>
  <c r="I135" i="7"/>
  <c r="K135" i="7" s="1"/>
  <c r="I138" i="7"/>
  <c r="K138" i="7" s="1"/>
  <c r="I141" i="7"/>
  <c r="I146" i="7"/>
  <c r="K146" i="7" s="1"/>
  <c r="I140" i="7" l="1"/>
  <c r="K140" i="7" s="1"/>
  <c r="K141" i="7"/>
  <c r="I44" i="7"/>
  <c r="K44" i="7" s="1"/>
  <c r="K45" i="7"/>
  <c r="I37" i="7"/>
  <c r="K37" i="7" s="1"/>
  <c r="K38" i="7"/>
  <c r="I80" i="7"/>
  <c r="K80" i="7" s="1"/>
  <c r="E148" i="7"/>
  <c r="F145" i="7"/>
  <c r="E145" i="7"/>
  <c r="G139" i="7"/>
  <c r="G11" i="7" s="1"/>
  <c r="F137" i="7"/>
  <c r="E137" i="7"/>
  <c r="E136" i="7" s="1"/>
  <c r="I134" i="7"/>
  <c r="K134" i="7" s="1"/>
  <c r="I131" i="7"/>
  <c r="K131" i="7" s="1"/>
  <c r="I128" i="7"/>
  <c r="K128" i="7" s="1"/>
  <c r="E46" i="7"/>
  <c r="E44" i="7"/>
  <c r="E35" i="7"/>
  <c r="E12" i="7" l="1"/>
  <c r="G148" i="7"/>
  <c r="G147" i="7" s="1"/>
  <c r="G10" i="7" s="1"/>
  <c r="F139" i="7"/>
  <c r="I145" i="7"/>
  <c r="K145" i="7" s="1"/>
  <c r="E139" i="7"/>
  <c r="E11" i="7" s="1"/>
  <c r="E10" i="7" s="1"/>
  <c r="F136" i="7"/>
  <c r="I137" i="7"/>
  <c r="K137" i="7" s="1"/>
  <c r="I127" i="7"/>
  <c r="K127" i="7" s="1"/>
  <c r="I133" i="7"/>
  <c r="K133" i="7" s="1"/>
  <c r="F34" i="7"/>
  <c r="F32" i="7" s="1"/>
  <c r="I136" i="7" l="1"/>
  <c r="K136" i="7" s="1"/>
  <c r="F11" i="7"/>
  <c r="I148" i="7"/>
  <c r="K148" i="7" s="1"/>
  <c r="I147" i="7"/>
  <c r="K147" i="7" s="1"/>
  <c r="F12" i="7"/>
  <c r="I139" i="7"/>
  <c r="K139" i="7" s="1"/>
  <c r="I34" i="7"/>
  <c r="K34" i="7" s="1"/>
  <c r="I33" i="7"/>
  <c r="I32" i="7" l="1"/>
  <c r="K32" i="7" s="1"/>
  <c r="K33" i="7"/>
  <c r="F10" i="7"/>
  <c r="I11" i="7"/>
  <c r="I12" i="7"/>
  <c r="K12" i="7" s="1"/>
  <c r="I48" i="7"/>
  <c r="K48" i="7" s="1"/>
  <c r="I10" i="7" l="1"/>
  <c r="K10" i="7" s="1"/>
  <c r="K11" i="7"/>
</calcChain>
</file>

<file path=xl/sharedStrings.xml><?xml version="1.0" encoding="utf-8"?>
<sst xmlns="http://schemas.openxmlformats.org/spreadsheetml/2006/main" count="190" uniqueCount="189">
  <si>
    <t>ВРСТА РАСХОДА</t>
  </si>
  <si>
    <t>Приправност</t>
  </si>
  <si>
    <t>Допуна до минималне зараде</t>
  </si>
  <si>
    <t>Дежурство недељом</t>
  </si>
  <si>
    <t>Додатак за рад ноћу</t>
  </si>
  <si>
    <t>Додатак за рад недељом</t>
  </si>
  <si>
    <t>Минули рад</t>
  </si>
  <si>
    <t>Допринос за ПИО</t>
  </si>
  <si>
    <t>Допринос за здравствено осигурање</t>
  </si>
  <si>
    <t>Солидарна помоћ запосленима у случају болести запосленог и члана породице</t>
  </si>
  <si>
    <t>Трошкови платног промета</t>
  </si>
  <si>
    <t>Трошкови банкарских услуга</t>
  </si>
  <si>
    <t>Електрична енергија</t>
  </si>
  <si>
    <t>Допринос за коришћење вода</t>
  </si>
  <si>
    <t>Телефон,телекс и телефакс</t>
  </si>
  <si>
    <t>Пошта</t>
  </si>
  <si>
    <t>Осигурање возила</t>
  </si>
  <si>
    <t>Трошкови смештаја на службеном путу</t>
  </si>
  <si>
    <t>Такси превоз</t>
  </si>
  <si>
    <t>Котизације за стручна саветовања</t>
  </si>
  <si>
    <t>Остале стручне услуге</t>
  </si>
  <si>
    <t>Репрезентација</t>
  </si>
  <si>
    <t>Отпремнина за одлазак у пензију</t>
  </si>
  <si>
    <t>Помоћ породици у случају смрти запосленог или члана породице</t>
  </si>
  <si>
    <t>Бензин</t>
  </si>
  <si>
    <t>Крв и крвни деривати</t>
  </si>
  <si>
    <t>Радне униформе</t>
  </si>
  <si>
    <t>Намирнице за припремање хране</t>
  </si>
  <si>
    <t>Текстилни материјал</t>
  </si>
  <si>
    <t>Регистрација возила</t>
  </si>
  <si>
    <t>Рачунарска опрема</t>
  </si>
  <si>
    <t>Амортизација зграда и грађевинских објеката</t>
  </si>
  <si>
    <t>Амортизација опреме</t>
  </si>
  <si>
    <t>Стимулација</t>
  </si>
  <si>
    <t>Поклони за децу запослених за Н.Годину</t>
  </si>
  <si>
    <t>Накнаде трошкова за превоз на посао и са посла</t>
  </si>
  <si>
    <t>Услуге водовода и канализације</t>
  </si>
  <si>
    <t>Дератизација</t>
  </si>
  <si>
    <t>Услуге мобилног телефона</t>
  </si>
  <si>
    <t>Осигурање запослених у случају повреде на раду</t>
  </si>
  <si>
    <t>Накнада за употребу сопст.возила</t>
  </si>
  <si>
    <t>Трошкови дневница на службеном путу у иностранству</t>
  </si>
  <si>
    <t>Трошкови превоза  на службеном путу у иностранству</t>
  </si>
  <si>
    <t>Услуге за одржавање софтвера</t>
  </si>
  <si>
    <t>Објављивање тендера и информативних огласа</t>
  </si>
  <si>
    <t>Здравствена заштита по уговору</t>
  </si>
  <si>
    <t>Лабораторијске услуге</t>
  </si>
  <si>
    <t>Лекови у здравственој установи</t>
  </si>
  <si>
    <t>Медицински потрошни материјал</t>
  </si>
  <si>
    <t>Амортизација нематеријалне имовине</t>
  </si>
  <si>
    <t>Казне за кашњење</t>
  </si>
  <si>
    <t>Републичке таксе</t>
  </si>
  <si>
    <t>Рад по времену</t>
  </si>
  <si>
    <t xml:space="preserve">Дежурство </t>
  </si>
  <si>
    <t>Додатак за рад дужи од пуног радног времена</t>
  </si>
  <si>
    <t>Додатак за рад на дан државног и верског празника</t>
  </si>
  <si>
    <t>Боловање до 30 дана-100%</t>
  </si>
  <si>
    <t>Накнада зараде за годишњи одмор</t>
  </si>
  <si>
    <t>Накнада зараде за државни и верски празник</t>
  </si>
  <si>
    <t>Боловање до 30 дана због болести-65%</t>
  </si>
  <si>
    <t>Накнада зараде за плаћено одсуство</t>
  </si>
  <si>
    <t>I</t>
  </si>
  <si>
    <t>II</t>
  </si>
  <si>
    <t>A</t>
  </si>
  <si>
    <t>B</t>
  </si>
  <si>
    <t>A.I</t>
  </si>
  <si>
    <t>A.II</t>
  </si>
  <si>
    <t>A.III</t>
  </si>
  <si>
    <t>A.IV</t>
  </si>
  <si>
    <t>A.V</t>
  </si>
  <si>
    <t>A.VI</t>
  </si>
  <si>
    <t>B.I</t>
  </si>
  <si>
    <t>B.II</t>
  </si>
  <si>
    <t>B.III</t>
  </si>
  <si>
    <t>B.IV</t>
  </si>
  <si>
    <t>B.V</t>
  </si>
  <si>
    <t>B.VI</t>
  </si>
  <si>
    <t>C</t>
  </si>
  <si>
    <t>C.I</t>
  </si>
  <si>
    <t>C.II</t>
  </si>
  <si>
    <t>D</t>
  </si>
  <si>
    <t>D.I</t>
  </si>
  <si>
    <t>E</t>
  </si>
  <si>
    <t>E.I</t>
  </si>
  <si>
    <t>F</t>
  </si>
  <si>
    <t>F.I</t>
  </si>
  <si>
    <t>F.II</t>
  </si>
  <si>
    <t>Санитетски и медицински  материјал</t>
  </si>
  <si>
    <t>Пројектно планирање</t>
  </si>
  <si>
    <t xml:space="preserve">ИЗДАЦИ ЗА НЕФИНАНСИЈСКУ ИМОВИНУ   </t>
  </si>
  <si>
    <t>Р.бр.</t>
  </si>
  <si>
    <t>ТЕКУЋИ РАСХОДИ ( A+B+C+D+E+F)</t>
  </si>
  <si>
    <t xml:space="preserve">РАСХОДИ ЗА ЗАПОСЛЕНЕ (A.I-A.VI )                               </t>
  </si>
  <si>
    <t xml:space="preserve">КОРИШЋЕЊЕ РОБА И УСЛУГА (B.I- B.VI)                       </t>
  </si>
  <si>
    <t>АМОРТИЗАЦИЈА И УПОТРЕБА СРЕДСТАВА ЗА РАД (C.I+C.II)</t>
  </si>
  <si>
    <t>ОТПЛАТА КАМАТА И ПРАТЕЋИ ТРОШКОВИ ЗАДУЖИВАЊА (D.I)</t>
  </si>
  <si>
    <t>ОСТАЛИ РАСХОДИ (F.I+F.II)</t>
  </si>
  <si>
    <t>ТАБЕЛА 2</t>
  </si>
  <si>
    <t>G</t>
  </si>
  <si>
    <t>G.I</t>
  </si>
  <si>
    <t>G.II</t>
  </si>
  <si>
    <t xml:space="preserve">Медицинска опрема </t>
  </si>
  <si>
    <t>Капитално одржавање опреме, зградa и објеката</t>
  </si>
  <si>
    <t>Осигурање од професионалне и опште одговорности</t>
  </si>
  <si>
    <t>Синдикални додатак</t>
  </si>
  <si>
    <t>Правно заступање</t>
  </si>
  <si>
    <t>Цитостатици са Листе</t>
  </si>
  <si>
    <t>Поправке и одржавање зграде</t>
  </si>
  <si>
    <t>Поправке и одржавање немедицинске опреме</t>
  </si>
  <si>
    <t>Поправке и одржавање медицинске опреме</t>
  </si>
  <si>
    <t>ДОНАЦИЈЕ,ДОТАЦИЈЕ И ТРАНСФЕРИ (E.I)</t>
  </si>
  <si>
    <t>Хемијска средства за чишћење</t>
  </si>
  <si>
    <t>Остали материјал за очување животне средине</t>
  </si>
  <si>
    <t>Алат и инвентар</t>
  </si>
  <si>
    <t>Остали порези-порез на донације</t>
  </si>
  <si>
    <t>Услуге јавног здравства-инспекција и анализа</t>
  </si>
  <si>
    <t>Трошкови превоза на службеном путу у земљи</t>
  </si>
  <si>
    <t>Канцеларијски материјал ( са штампаним канц.мат.)</t>
  </si>
  <si>
    <t>Услуге заштите имовине</t>
  </si>
  <si>
    <t xml:space="preserve">ОСНОВНА СРЕДСТВА (G.I-G.II)                                     </t>
  </si>
  <si>
    <t>Помоћ запосленом у случају оштећења или уништења имовине</t>
  </si>
  <si>
    <t>НАКНАДЕ ТРОШКОВА ЗА ЗАПОСЛЕНЕ (28)</t>
  </si>
  <si>
    <t>Новчане казне и пенали по решењу судова ( повраћај средстава по записницима РФЗО и других органа , судске предсуде и др.)</t>
  </si>
  <si>
    <t>Солидарна помоћ Верица Перовић</t>
  </si>
  <si>
    <t>Остале солидарне помоћи запосленима ( рођење деце)</t>
  </si>
  <si>
    <t>Јубиларне награде, накнада члановима Управног и Надзорног одбора запослени</t>
  </si>
  <si>
    <t>НАГРАДЕ ЗАПОСЛЕНИМА И ОСТАЛИ ПОСЕБНИ РАСХОДИ (29)</t>
  </si>
  <si>
    <t>Лож уље</t>
  </si>
  <si>
    <t>Централно грејање-београдске електране</t>
  </si>
  <si>
    <t xml:space="preserve">Одвоз медицинског отпада </t>
  </si>
  <si>
    <t>Услуге градске чистоће</t>
  </si>
  <si>
    <t>Интернет</t>
  </si>
  <si>
    <t>Осигурање зграде</t>
  </si>
  <si>
    <t>Осигурање опреме</t>
  </si>
  <si>
    <t>Остали трошкови транспорта</t>
  </si>
  <si>
    <t>Услуге чишћења по уговору</t>
  </si>
  <si>
    <t>Остале стручне услуге-израда факсимила</t>
  </si>
  <si>
    <t>Уговори о делу</t>
  </si>
  <si>
    <t>Остале опште услуге</t>
  </si>
  <si>
    <t>Услуге задруге студената</t>
  </si>
  <si>
    <t>Санитетско возило</t>
  </si>
  <si>
    <t>Административна опрема</t>
  </si>
  <si>
    <t>Уградна опрема</t>
  </si>
  <si>
    <t>Остали издаци за стручно образовање ( чланарина Комори зу)</t>
  </si>
  <si>
    <t>СОЦИЈАЛНА ДАВАЊА ЗАПОСЛЕНИМА (22-27)</t>
  </si>
  <si>
    <t>СТАЛНИ ТРОШКОВИ (30-51)</t>
  </si>
  <si>
    <t>ХТЗ опрема</t>
  </si>
  <si>
    <t>Лабораторијски материјал и реагенси</t>
  </si>
  <si>
    <t>Лекови ван Листе лекова</t>
  </si>
  <si>
    <t xml:space="preserve">Оатали уградни материјал </t>
  </si>
  <si>
    <t>Инвентар за одржавање хигијене</t>
  </si>
  <si>
    <t>Технички потрошни материјал</t>
  </si>
  <si>
    <t>Резервни делови</t>
  </si>
  <si>
    <t>Униформе</t>
  </si>
  <si>
    <t>Градске таксе</t>
  </si>
  <si>
    <t>Закуп простора и админ опреме</t>
  </si>
  <si>
    <t>НАКНАДЕ У НАТУРИ (21)</t>
  </si>
  <si>
    <t>СОЦИЈАЛНИ ДОПРИНОСИ НА ТЕРЕТ ПОСЛОДАВЦА (19-20)</t>
  </si>
  <si>
    <t xml:space="preserve"> </t>
  </si>
  <si>
    <t>ТРОШКОВИ ПУТОВАЊА (52-58)</t>
  </si>
  <si>
    <t>СПЕЦИЈАЛИЗОВАНЕ УСЛУГЕ (72-75)</t>
  </si>
  <si>
    <t xml:space="preserve">ТЕКУЋЕ ПОПРАВКЕ И ОДРЖАВАЊЕ (76-78)     </t>
  </si>
  <si>
    <t>МАТЕРИЈАЛ (79-101)</t>
  </si>
  <si>
    <t>АМОРТИЗАЦИЈА НЕКРЕТНИНА И ОПРЕМЕ (102+103)</t>
  </si>
  <si>
    <t>АМОРТИЗАЦИЈА НЕМАТЕРИЈАЛНЕ ОПРЕМЕ (104)</t>
  </si>
  <si>
    <t>ПРАТЕЋИ ТРОШКОВИ ЗАДУЖИВАЊА (105)</t>
  </si>
  <si>
    <t>ПОРЕЗИ,ОБАВЕЗНЕ ТАКСЕ И КАЗНЕ (107-110)</t>
  </si>
  <si>
    <t>ЗГРАДЕ И ГРАЂЕВИНСКИ ОБЈЕКТИ (112-113)</t>
  </si>
  <si>
    <t xml:space="preserve">% извршења плана расхода и издатака </t>
  </si>
  <si>
    <t>ИЗВРШЕЊЕ Плана расхода и издатака у периоду 01.01.-31.12.2019.г</t>
  </si>
  <si>
    <t>План расхода и издатака за  2019.годину-II РЕБАЛАНС</t>
  </si>
  <si>
    <t>II ИЗВРШЕЊЕ ПЛАНА  РАСХОДА И ИЗДАТАКА ЗА 2019.годину</t>
  </si>
  <si>
    <t>Остали додаци запосленима ( део плата за ДСГ учинак)</t>
  </si>
  <si>
    <t>МАШИНЕ И ОПРЕМА (116-121)</t>
  </si>
  <si>
    <t>5=4/3*100</t>
  </si>
  <si>
    <t>Опрема за домаћинство</t>
  </si>
  <si>
    <t>Накнада члановима Управног одбора и Надзорног одбора( ван Клинике)</t>
  </si>
  <si>
    <t>ПЛАТЕ, ДОДАЦИ И НАКНАДЕ ЗАПОСЛЕНИХ (1-18)</t>
  </si>
  <si>
    <t>ТЕКУЋИ РАСХОДИ И ИЗДАЦИ ЗА НЕФИНАНСИЈСКУ ИМОВИНУ (I+II)</t>
  </si>
  <si>
    <t>Конто-ек.клас.</t>
  </si>
  <si>
    <t>421619,421622,421919</t>
  </si>
  <si>
    <t>Образовање и усавршавање запослених                          ( специјализације и субспец.)</t>
  </si>
  <si>
    <t>УСЛУГЕ ПО УГОВОРУ (59-71)</t>
  </si>
  <si>
    <t>Мед. средства која се не фактуришу по пацијенту</t>
  </si>
  <si>
    <t>Стручна литература за запослене</t>
  </si>
  <si>
    <t>Остале мед. услуге -заштита радницима који су изложени спец.условима рада</t>
  </si>
  <si>
    <t>ОСТ. ДОНАЦИЈЕ, ДОТАЦИЈЕ И ТРАНСФЕРИ (108)</t>
  </si>
  <si>
    <t xml:space="preserve">Накнада за запошљавање инвалида </t>
  </si>
  <si>
    <t>НОВЧАНЕ КАЗНЕ И ПЕНАЛИ ПО РЕШ.СУДОВА (111)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</si>
</sst>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9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" fontId="6" fillId="0" borderId="7" xfId="0" applyNumberFormat="1" applyFont="1" applyBorder="1"/>
    <xf numFmtId="3" fontId="6" fillId="0" borderId="1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4" fontId="1" fillId="0" borderId="7" xfId="0" applyNumberFormat="1" applyFont="1" applyBorder="1"/>
    <xf numFmtId="4" fontId="6" fillId="0" borderId="7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vertical="center" wrapText="1"/>
    </xf>
    <xf numFmtId="4" fontId="6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topLeftCell="B104" zoomScaleNormal="100" zoomScaleSheetLayoutView="80" workbookViewId="0">
      <selection activeCell="N104" sqref="N104"/>
    </sheetView>
  </sheetViews>
  <sheetFormatPr defaultRowHeight="15" x14ac:dyDescent="0.25"/>
  <cols>
    <col min="1" max="1" width="9.140625" style="3" hidden="1" customWidth="1"/>
    <col min="2" max="2" width="6.42578125" style="1" customWidth="1"/>
    <col min="3" max="3" width="10.140625" style="2" customWidth="1"/>
    <col min="4" max="4" width="54.85546875" style="3" customWidth="1"/>
    <col min="5" max="5" width="23.42578125" style="3" hidden="1" customWidth="1"/>
    <col min="6" max="6" width="18.7109375" style="4" hidden="1" customWidth="1"/>
    <col min="7" max="7" width="13.85546875" style="3" hidden="1" customWidth="1"/>
    <col min="8" max="8" width="0.140625" style="3" customWidth="1"/>
    <col min="9" max="9" width="16.140625" style="3" customWidth="1"/>
    <col min="10" max="10" width="15.5703125" style="3" customWidth="1"/>
    <col min="11" max="11" width="11.7109375" style="3" customWidth="1"/>
    <col min="12" max="12" width="15.7109375" style="3" customWidth="1"/>
    <col min="13" max="13" width="18.140625" style="3" bestFit="1" customWidth="1"/>
    <col min="14" max="14" width="9.140625" style="3"/>
    <col min="15" max="15" width="12.7109375" style="3" bestFit="1" customWidth="1"/>
    <col min="16" max="16384" width="9.140625" style="3"/>
  </cols>
  <sheetData>
    <row r="1" spans="2:15" ht="15.75" thickBot="1" x14ac:dyDescent="0.3"/>
    <row r="2" spans="2:15" ht="16.5" thickBot="1" x14ac:dyDescent="0.3">
      <c r="D2" s="28"/>
      <c r="E2" s="28"/>
      <c r="F2" s="28"/>
      <c r="G2" s="28"/>
      <c r="H2" s="29" t="s">
        <v>97</v>
      </c>
      <c r="I2" s="30"/>
      <c r="J2" s="30"/>
      <c r="K2" s="31"/>
    </row>
    <row r="3" spans="2:15" ht="15.75" x14ac:dyDescent="0.25">
      <c r="D3" s="19"/>
      <c r="E3" s="19"/>
      <c r="F3" s="19"/>
      <c r="G3" s="19"/>
      <c r="H3" s="22"/>
      <c r="I3" s="22"/>
    </row>
    <row r="4" spans="2:15" ht="15.75" x14ac:dyDescent="0.25">
      <c r="B4" s="5"/>
      <c r="C4" s="28" t="s">
        <v>171</v>
      </c>
      <c r="D4" s="28"/>
      <c r="E4" s="28"/>
      <c r="F4" s="28"/>
      <c r="G4" s="28"/>
      <c r="H4" s="28"/>
      <c r="I4" s="28"/>
      <c r="J4" s="3" t="s">
        <v>158</v>
      </c>
    </row>
    <row r="5" spans="2:15" ht="15.75" thickBot="1" x14ac:dyDescent="0.3"/>
    <row r="6" spans="2:15" ht="21.75" customHeight="1" x14ac:dyDescent="0.25">
      <c r="B6" s="39" t="s">
        <v>90</v>
      </c>
      <c r="C6" s="40" t="s">
        <v>179</v>
      </c>
      <c r="D6" s="40" t="s">
        <v>0</v>
      </c>
      <c r="E6" s="40" t="s">
        <v>170</v>
      </c>
      <c r="F6" s="40"/>
      <c r="G6" s="40"/>
      <c r="H6" s="40"/>
      <c r="I6" s="40"/>
      <c r="J6" s="41" t="s">
        <v>169</v>
      </c>
      <c r="K6" s="42" t="s">
        <v>168</v>
      </c>
    </row>
    <row r="7" spans="2:15" ht="5.25" hidden="1" customHeight="1" thickBot="1" x14ac:dyDescent="0.3">
      <c r="B7" s="43"/>
      <c r="C7" s="44"/>
      <c r="D7" s="44"/>
      <c r="E7" s="44"/>
      <c r="F7" s="44"/>
      <c r="G7" s="44"/>
      <c r="H7" s="44"/>
      <c r="I7" s="44"/>
      <c r="J7" s="45"/>
      <c r="K7" s="46"/>
    </row>
    <row r="8" spans="2:15" ht="79.5" customHeight="1" x14ac:dyDescent="0.25">
      <c r="B8" s="43"/>
      <c r="C8" s="44"/>
      <c r="D8" s="44"/>
      <c r="E8" s="44"/>
      <c r="F8" s="44"/>
      <c r="G8" s="44"/>
      <c r="H8" s="44"/>
      <c r="I8" s="44"/>
      <c r="J8" s="47"/>
      <c r="K8" s="48"/>
      <c r="O8" s="24"/>
    </row>
    <row r="9" spans="2:15" s="9" customFormat="1" ht="10.5" customHeight="1" x14ac:dyDescent="0.25">
      <c r="B9" s="13">
        <v>0</v>
      </c>
      <c r="C9" s="10">
        <v>1</v>
      </c>
      <c r="D9" s="10">
        <v>2</v>
      </c>
      <c r="E9" s="10">
        <v>3</v>
      </c>
      <c r="F9" s="11">
        <v>4</v>
      </c>
      <c r="G9" s="11">
        <v>5</v>
      </c>
      <c r="H9" s="11">
        <v>6</v>
      </c>
      <c r="I9" s="10">
        <v>3</v>
      </c>
      <c r="J9" s="20">
        <v>4</v>
      </c>
      <c r="K9" s="21" t="s">
        <v>174</v>
      </c>
    </row>
    <row r="10" spans="2:15" s="6" customFormat="1" ht="30" x14ac:dyDescent="0.25">
      <c r="B10" s="32"/>
      <c r="C10" s="33"/>
      <c r="D10" s="34" t="s">
        <v>178</v>
      </c>
      <c r="E10" s="35">
        <f>SUM(E11+E147)</f>
        <v>30726126</v>
      </c>
      <c r="F10" s="35">
        <f t="shared" ref="F10:I10" si="0">SUM(F11+F147)</f>
        <v>1660898579.2189999</v>
      </c>
      <c r="G10" s="35">
        <f t="shared" si="0"/>
        <v>6493793</v>
      </c>
      <c r="H10" s="35">
        <f t="shared" si="0"/>
        <v>79853312.330500007</v>
      </c>
      <c r="I10" s="35">
        <f t="shared" si="0"/>
        <v>1777971810.5495</v>
      </c>
      <c r="J10" s="36">
        <f>SUM(J11+J147)</f>
        <v>1701452501</v>
      </c>
      <c r="K10" s="37">
        <f>SUM(J10/I10*100)</f>
        <v>95.696258562960509</v>
      </c>
    </row>
    <row r="11" spans="2:15" x14ac:dyDescent="0.25">
      <c r="B11" s="32" t="s">
        <v>61</v>
      </c>
      <c r="C11" s="33">
        <v>4</v>
      </c>
      <c r="D11" s="34" t="s">
        <v>91</v>
      </c>
      <c r="E11" s="35">
        <f>SUM(E12+E48+E127+E133+E136+E139)</f>
        <v>2604588</v>
      </c>
      <c r="F11" s="35">
        <f t="shared" ref="F11:H11" si="1">SUM(F12+F48+F127+F133+F136+F139)</f>
        <v>1660898579.2189999</v>
      </c>
      <c r="G11" s="35">
        <f t="shared" si="1"/>
        <v>589793</v>
      </c>
      <c r="H11" s="35">
        <f t="shared" si="1"/>
        <v>75344112.330500007</v>
      </c>
      <c r="I11" s="35">
        <f>SUM(E11:H11)</f>
        <v>1739437072.5495</v>
      </c>
      <c r="J11" s="36">
        <f>SUM(J12+J48+J127+J133+J136+J139)</f>
        <v>1678826829</v>
      </c>
      <c r="K11" s="37">
        <f t="shared" ref="K11:K74" si="2">SUM(J11/I11*100)</f>
        <v>96.515525367027891</v>
      </c>
    </row>
    <row r="12" spans="2:15" x14ac:dyDescent="0.25">
      <c r="B12" s="38" t="s">
        <v>63</v>
      </c>
      <c r="C12" s="33">
        <v>41</v>
      </c>
      <c r="D12" s="34" t="s">
        <v>92</v>
      </c>
      <c r="E12" s="35">
        <f>SUM(E13+E32+E35+E37+E44+E46)</f>
        <v>133999</v>
      </c>
      <c r="F12" s="35">
        <f t="shared" ref="F12:I12" si="3">SUM(F13+F32+F35+F37+F44+F46)</f>
        <v>943923414.21899998</v>
      </c>
      <c r="G12" s="35">
        <f t="shared" si="3"/>
        <v>46793</v>
      </c>
      <c r="H12" s="35">
        <f t="shared" si="3"/>
        <v>55649992.330499999</v>
      </c>
      <c r="I12" s="35">
        <f t="shared" si="3"/>
        <v>999754198.54949999</v>
      </c>
      <c r="J12" s="36">
        <f>SUM(J13+J32+J35+J37+J44+J46)</f>
        <v>979535773</v>
      </c>
      <c r="K12" s="37">
        <f t="shared" si="2"/>
        <v>97.977660351030877</v>
      </c>
      <c r="L12" s="7"/>
    </row>
    <row r="13" spans="2:15" x14ac:dyDescent="0.25">
      <c r="B13" s="38" t="s">
        <v>65</v>
      </c>
      <c r="C13" s="33">
        <v>411</v>
      </c>
      <c r="D13" s="34" t="s">
        <v>177</v>
      </c>
      <c r="E13" s="35">
        <f>SUM(E14:E31)</f>
        <v>114383</v>
      </c>
      <c r="F13" s="35">
        <f t="shared" ref="F13:I13" si="4">SUM(F14:F31)</f>
        <v>766906666</v>
      </c>
      <c r="G13" s="35">
        <f t="shared" si="4"/>
        <v>39943</v>
      </c>
      <c r="H13" s="35">
        <f t="shared" si="4"/>
        <v>42919827</v>
      </c>
      <c r="I13" s="35">
        <f>SUM(I14:I31)</f>
        <v>809980819</v>
      </c>
      <c r="J13" s="36">
        <f>SUM(J14:J31)</f>
        <v>796049632</v>
      </c>
      <c r="K13" s="37">
        <f t="shared" si="2"/>
        <v>98.280059641758015</v>
      </c>
    </row>
    <row r="14" spans="2:15" x14ac:dyDescent="0.25">
      <c r="B14" s="32">
        <v>1</v>
      </c>
      <c r="C14" s="49">
        <v>411111</v>
      </c>
      <c r="D14" s="50" t="s">
        <v>52</v>
      </c>
      <c r="E14" s="51"/>
      <c r="F14" s="51">
        <v>521068704</v>
      </c>
      <c r="G14" s="51">
        <v>39943</v>
      </c>
      <c r="H14" s="51">
        <v>8167771</v>
      </c>
      <c r="I14" s="51">
        <f t="shared" ref="I14:I31" si="5">SUM(E14:H14)</f>
        <v>529276418</v>
      </c>
      <c r="J14" s="18">
        <v>529800767</v>
      </c>
      <c r="K14" s="56">
        <f t="shared" si="2"/>
        <v>100.09906902748121</v>
      </c>
      <c r="L14" s="7"/>
    </row>
    <row r="15" spans="2:15" x14ac:dyDescent="0.25">
      <c r="B15" s="32">
        <v>2</v>
      </c>
      <c r="C15" s="49">
        <v>4111111</v>
      </c>
      <c r="D15" s="50" t="s">
        <v>33</v>
      </c>
      <c r="E15" s="51"/>
      <c r="F15" s="51"/>
      <c r="G15" s="51"/>
      <c r="H15" s="51">
        <v>31563533</v>
      </c>
      <c r="I15" s="51">
        <f t="shared" si="5"/>
        <v>31563533</v>
      </c>
      <c r="J15" s="18">
        <v>31461438</v>
      </c>
      <c r="K15" s="56">
        <f t="shared" si="2"/>
        <v>99.676541279456899</v>
      </c>
      <c r="L15" s="7"/>
    </row>
    <row r="16" spans="2:15" x14ac:dyDescent="0.2">
      <c r="B16" s="32">
        <v>3</v>
      </c>
      <c r="C16" s="49">
        <v>411112</v>
      </c>
      <c r="D16" s="50" t="s">
        <v>53</v>
      </c>
      <c r="E16" s="51"/>
      <c r="F16" s="51">
        <v>29036729</v>
      </c>
      <c r="G16" s="51"/>
      <c r="H16" s="51"/>
      <c r="I16" s="51">
        <f t="shared" si="5"/>
        <v>29036729</v>
      </c>
      <c r="J16" s="53">
        <v>29067890</v>
      </c>
      <c r="K16" s="56">
        <f t="shared" si="2"/>
        <v>100.10731580681833</v>
      </c>
      <c r="L16" s="7"/>
    </row>
    <row r="17" spans="2:12" x14ac:dyDescent="0.2">
      <c r="B17" s="32">
        <v>4</v>
      </c>
      <c r="C17" s="49">
        <v>4111121</v>
      </c>
      <c r="D17" s="50" t="s">
        <v>3</v>
      </c>
      <c r="E17" s="51"/>
      <c r="F17" s="51">
        <v>1595536</v>
      </c>
      <c r="G17" s="51"/>
      <c r="H17" s="51"/>
      <c r="I17" s="51">
        <f t="shared" si="5"/>
        <v>1595536</v>
      </c>
      <c r="J17" s="53">
        <v>1596173</v>
      </c>
      <c r="K17" s="56">
        <f t="shared" si="2"/>
        <v>100.03992388764654</v>
      </c>
      <c r="L17" s="7"/>
    </row>
    <row r="18" spans="2:12" x14ac:dyDescent="0.25">
      <c r="B18" s="32">
        <v>5</v>
      </c>
      <c r="C18" s="49">
        <v>411112</v>
      </c>
      <c r="D18" s="50" t="s">
        <v>54</v>
      </c>
      <c r="E18" s="51"/>
      <c r="F18" s="51">
        <v>8327634</v>
      </c>
      <c r="G18" s="51"/>
      <c r="H18" s="51">
        <v>136487</v>
      </c>
      <c r="I18" s="51">
        <f t="shared" si="5"/>
        <v>8464121</v>
      </c>
      <c r="J18" s="18">
        <v>8518827</v>
      </c>
      <c r="K18" s="56">
        <f t="shared" si="2"/>
        <v>100.64632818930636</v>
      </c>
      <c r="L18" s="7"/>
    </row>
    <row r="19" spans="2:12" x14ac:dyDescent="0.2">
      <c r="B19" s="32">
        <v>6</v>
      </c>
      <c r="C19" s="49">
        <v>4111125</v>
      </c>
      <c r="D19" s="50" t="s">
        <v>1</v>
      </c>
      <c r="E19" s="51"/>
      <c r="F19" s="51">
        <v>1378448</v>
      </c>
      <c r="G19" s="51"/>
      <c r="H19" s="51"/>
      <c r="I19" s="51">
        <f t="shared" si="5"/>
        <v>1378448</v>
      </c>
      <c r="J19" s="53">
        <v>1402242</v>
      </c>
      <c r="K19" s="56">
        <f t="shared" si="2"/>
        <v>101.72614418534467</v>
      </c>
      <c r="L19" s="7"/>
    </row>
    <row r="20" spans="2:12" x14ac:dyDescent="0.2">
      <c r="B20" s="32">
        <v>7</v>
      </c>
      <c r="C20" s="49">
        <v>411113</v>
      </c>
      <c r="D20" s="50" t="s">
        <v>55</v>
      </c>
      <c r="E20" s="51"/>
      <c r="F20" s="51">
        <v>7780038</v>
      </c>
      <c r="G20" s="51"/>
      <c r="H20" s="51">
        <v>153243</v>
      </c>
      <c r="I20" s="51">
        <f t="shared" si="5"/>
        <v>7933281</v>
      </c>
      <c r="J20" s="53">
        <v>7868853</v>
      </c>
      <c r="K20" s="56">
        <f t="shared" si="2"/>
        <v>99.187876995659181</v>
      </c>
      <c r="L20" s="7"/>
    </row>
    <row r="21" spans="2:12" x14ac:dyDescent="0.2">
      <c r="B21" s="32">
        <v>8</v>
      </c>
      <c r="C21" s="49">
        <v>411114</v>
      </c>
      <c r="D21" s="50" t="s">
        <v>4</v>
      </c>
      <c r="E21" s="51"/>
      <c r="F21" s="51">
        <v>14366854</v>
      </c>
      <c r="G21" s="51"/>
      <c r="H21" s="51">
        <v>42317</v>
      </c>
      <c r="I21" s="51">
        <f t="shared" si="5"/>
        <v>14409171</v>
      </c>
      <c r="J21" s="53">
        <v>14472994</v>
      </c>
      <c r="K21" s="56">
        <f t="shared" si="2"/>
        <v>100.44293318470577</v>
      </c>
      <c r="L21" s="7"/>
    </row>
    <row r="22" spans="2:12" x14ac:dyDescent="0.2">
      <c r="B22" s="32">
        <v>9</v>
      </c>
      <c r="C22" s="49">
        <v>4111141</v>
      </c>
      <c r="D22" s="50" t="s">
        <v>5</v>
      </c>
      <c r="E22" s="51"/>
      <c r="F22" s="51">
        <v>3957418</v>
      </c>
      <c r="G22" s="51"/>
      <c r="H22" s="51">
        <v>57773</v>
      </c>
      <c r="I22" s="51">
        <f t="shared" si="5"/>
        <v>4015191</v>
      </c>
      <c r="J22" s="53">
        <v>4062158</v>
      </c>
      <c r="K22" s="56">
        <f t="shared" si="2"/>
        <v>101.16973264783668</v>
      </c>
      <c r="L22" s="7"/>
    </row>
    <row r="23" spans="2:12" x14ac:dyDescent="0.2">
      <c r="B23" s="32">
        <v>10</v>
      </c>
      <c r="C23" s="49">
        <v>4111142</v>
      </c>
      <c r="D23" s="50" t="s">
        <v>2</v>
      </c>
      <c r="E23" s="51"/>
      <c r="F23" s="51">
        <v>9957946</v>
      </c>
      <c r="G23" s="51"/>
      <c r="H23" s="51">
        <v>878027</v>
      </c>
      <c r="I23" s="51">
        <f t="shared" si="5"/>
        <v>10835973</v>
      </c>
      <c r="J23" s="53">
        <v>10154110</v>
      </c>
      <c r="K23" s="56">
        <f t="shared" si="2"/>
        <v>93.70741326136563</v>
      </c>
      <c r="L23" s="7"/>
    </row>
    <row r="24" spans="2:12" x14ac:dyDescent="0.2">
      <c r="B24" s="32">
        <v>11</v>
      </c>
      <c r="C24" s="49">
        <v>411115</v>
      </c>
      <c r="D24" s="54" t="s">
        <v>6</v>
      </c>
      <c r="E24" s="51"/>
      <c r="F24" s="51">
        <v>36860777</v>
      </c>
      <c r="G24" s="51"/>
      <c r="H24" s="51">
        <v>182621</v>
      </c>
      <c r="I24" s="51">
        <f t="shared" si="5"/>
        <v>37043398</v>
      </c>
      <c r="J24" s="53">
        <v>36826918</v>
      </c>
      <c r="K24" s="56">
        <f t="shared" si="2"/>
        <v>99.415604367612275</v>
      </c>
      <c r="L24" s="7"/>
    </row>
    <row r="25" spans="2:12" x14ac:dyDescent="0.2">
      <c r="B25" s="32">
        <v>12</v>
      </c>
      <c r="C25" s="49">
        <v>411117</v>
      </c>
      <c r="D25" s="50" t="s">
        <v>59</v>
      </c>
      <c r="E25" s="51"/>
      <c r="F25" s="51">
        <v>8975267</v>
      </c>
      <c r="G25" s="51"/>
      <c r="H25" s="51">
        <v>148994</v>
      </c>
      <c r="I25" s="51">
        <f t="shared" si="5"/>
        <v>9124261</v>
      </c>
      <c r="J25" s="53">
        <v>9152040</v>
      </c>
      <c r="K25" s="56">
        <f t="shared" si="2"/>
        <v>100.30445205370604</v>
      </c>
      <c r="L25" s="7"/>
    </row>
    <row r="26" spans="2:12" x14ac:dyDescent="0.2">
      <c r="B26" s="32">
        <v>13</v>
      </c>
      <c r="C26" s="49">
        <v>4111171</v>
      </c>
      <c r="D26" s="50" t="s">
        <v>56</v>
      </c>
      <c r="E26" s="51"/>
      <c r="F26" s="51">
        <v>4015681</v>
      </c>
      <c r="G26" s="51"/>
      <c r="H26" s="51"/>
      <c r="I26" s="51">
        <f t="shared" si="5"/>
        <v>4015681</v>
      </c>
      <c r="J26" s="53">
        <v>3959551</v>
      </c>
      <c r="K26" s="56">
        <f t="shared" si="2"/>
        <v>98.60222960937385</v>
      </c>
      <c r="L26" s="7"/>
    </row>
    <row r="27" spans="2:12" x14ac:dyDescent="0.2">
      <c r="B27" s="32">
        <v>14</v>
      </c>
      <c r="C27" s="49">
        <v>411118</v>
      </c>
      <c r="D27" s="50" t="s">
        <v>57</v>
      </c>
      <c r="E27" s="51"/>
      <c r="F27" s="51">
        <v>82847324</v>
      </c>
      <c r="G27" s="51"/>
      <c r="H27" s="51">
        <v>871629</v>
      </c>
      <c r="I27" s="51">
        <f t="shared" si="5"/>
        <v>83718953</v>
      </c>
      <c r="J27" s="53">
        <v>83117776</v>
      </c>
      <c r="K27" s="56">
        <f t="shared" si="2"/>
        <v>99.281910513142705</v>
      </c>
      <c r="L27" s="7"/>
    </row>
    <row r="28" spans="2:12" x14ac:dyDescent="0.2">
      <c r="B28" s="32">
        <v>15</v>
      </c>
      <c r="C28" s="49">
        <v>4111182</v>
      </c>
      <c r="D28" s="50" t="s">
        <v>58</v>
      </c>
      <c r="E28" s="51"/>
      <c r="F28" s="51">
        <v>16140003</v>
      </c>
      <c r="G28" s="51"/>
      <c r="H28" s="51">
        <v>219039</v>
      </c>
      <c r="I28" s="51">
        <f t="shared" si="5"/>
        <v>16359042</v>
      </c>
      <c r="J28" s="53">
        <v>17264293</v>
      </c>
      <c r="K28" s="56">
        <f t="shared" si="2"/>
        <v>105.53364310697411</v>
      </c>
      <c r="L28" s="7"/>
    </row>
    <row r="29" spans="2:12" x14ac:dyDescent="0.2">
      <c r="B29" s="32">
        <v>16</v>
      </c>
      <c r="C29" s="49">
        <v>4111181</v>
      </c>
      <c r="D29" s="50" t="s">
        <v>60</v>
      </c>
      <c r="E29" s="51"/>
      <c r="F29" s="51">
        <v>6257718</v>
      </c>
      <c r="G29" s="51"/>
      <c r="H29" s="51">
        <v>184771</v>
      </c>
      <c r="I29" s="51">
        <f t="shared" si="5"/>
        <v>6442489</v>
      </c>
      <c r="J29" s="53">
        <v>7032590</v>
      </c>
      <c r="K29" s="56">
        <f t="shared" si="2"/>
        <v>109.15951893747898</v>
      </c>
      <c r="L29" s="7"/>
    </row>
    <row r="30" spans="2:12" x14ac:dyDescent="0.25">
      <c r="B30" s="32">
        <v>17</v>
      </c>
      <c r="C30" s="49">
        <v>4111191</v>
      </c>
      <c r="D30" s="50" t="s">
        <v>104</v>
      </c>
      <c r="E30" s="51"/>
      <c r="F30" s="51"/>
      <c r="G30" s="51"/>
      <c r="H30" s="51">
        <v>313622</v>
      </c>
      <c r="I30" s="51">
        <f t="shared" si="5"/>
        <v>313622</v>
      </c>
      <c r="J30" s="18">
        <v>291012</v>
      </c>
      <c r="K30" s="56">
        <f t="shared" si="2"/>
        <v>92.790684326992363</v>
      </c>
      <c r="L30" s="7"/>
    </row>
    <row r="31" spans="2:12" ht="28.5" x14ac:dyDescent="0.25">
      <c r="B31" s="32">
        <v>18</v>
      </c>
      <c r="C31" s="49">
        <v>411119</v>
      </c>
      <c r="D31" s="50" t="s">
        <v>172</v>
      </c>
      <c r="E31" s="51">
        <v>114383</v>
      </c>
      <c r="F31" s="51">
        <v>14340589</v>
      </c>
      <c r="G31" s="51"/>
      <c r="H31" s="51"/>
      <c r="I31" s="51">
        <f t="shared" si="5"/>
        <v>14454972</v>
      </c>
      <c r="J31" s="18"/>
      <c r="K31" s="56">
        <f t="shared" si="2"/>
        <v>0</v>
      </c>
      <c r="L31" s="7"/>
    </row>
    <row r="32" spans="2:12" ht="29.25" customHeight="1" x14ac:dyDescent="0.25">
      <c r="B32" s="38" t="s">
        <v>66</v>
      </c>
      <c r="C32" s="33">
        <v>412</v>
      </c>
      <c r="D32" s="34" t="s">
        <v>157</v>
      </c>
      <c r="E32" s="35">
        <f>SUM(E33:E34)</f>
        <v>19616</v>
      </c>
      <c r="F32" s="35">
        <f t="shared" ref="F32:I32" si="6">SUM(F33:F34)</f>
        <v>131524493.219</v>
      </c>
      <c r="G32" s="35">
        <f t="shared" si="6"/>
        <v>6850</v>
      </c>
      <c r="H32" s="35">
        <f t="shared" si="6"/>
        <v>7360750.3305000002</v>
      </c>
      <c r="I32" s="35">
        <f t="shared" si="6"/>
        <v>138911709.54949999</v>
      </c>
      <c r="J32" s="36">
        <f>SUM(J33:J34)</f>
        <v>136510992</v>
      </c>
      <c r="K32" s="37">
        <f t="shared" si="2"/>
        <v>98.271767328121101</v>
      </c>
    </row>
    <row r="33" spans="2:12" x14ac:dyDescent="0.2">
      <c r="B33" s="32">
        <v>19</v>
      </c>
      <c r="C33" s="49">
        <v>412111</v>
      </c>
      <c r="D33" s="50" t="s">
        <v>7</v>
      </c>
      <c r="E33" s="51">
        <v>14473</v>
      </c>
      <c r="F33" s="51">
        <f>SUM(F13*0.12)</f>
        <v>92028799.920000002</v>
      </c>
      <c r="G33" s="51">
        <v>4793</v>
      </c>
      <c r="H33" s="51">
        <f>SUM(H13*0.12)</f>
        <v>5150379.24</v>
      </c>
      <c r="I33" s="51">
        <f>SUM(E33+F33+G33+H33)</f>
        <v>97198445.159999996</v>
      </c>
      <c r="J33" s="18">
        <v>95518643</v>
      </c>
      <c r="K33" s="52">
        <f t="shared" si="2"/>
        <v>98.27178083226039</v>
      </c>
    </row>
    <row r="34" spans="2:12" x14ac:dyDescent="0.2">
      <c r="B34" s="32">
        <v>20</v>
      </c>
      <c r="C34" s="49">
        <v>412211</v>
      </c>
      <c r="D34" s="50" t="s">
        <v>8</v>
      </c>
      <c r="E34" s="51">
        <v>5143</v>
      </c>
      <c r="F34" s="51">
        <f>SUM(F13*0.0515)</f>
        <v>39495693.298999995</v>
      </c>
      <c r="G34" s="51">
        <v>2057</v>
      </c>
      <c r="H34" s="51">
        <f>SUM(H13*0.0515)</f>
        <v>2210371.0904999999</v>
      </c>
      <c r="I34" s="51">
        <f>SUM(E34+F34+G34+H34)</f>
        <v>41713264.389499992</v>
      </c>
      <c r="J34" s="18">
        <v>40992349</v>
      </c>
      <c r="K34" s="52">
        <f t="shared" si="2"/>
        <v>98.271735861359574</v>
      </c>
    </row>
    <row r="35" spans="2:12" x14ac:dyDescent="0.25">
      <c r="B35" s="38" t="s">
        <v>67</v>
      </c>
      <c r="C35" s="33">
        <v>413</v>
      </c>
      <c r="D35" s="34" t="s">
        <v>156</v>
      </c>
      <c r="E35" s="35">
        <f>SUM(E36)</f>
        <v>0</v>
      </c>
      <c r="F35" s="35">
        <f t="shared" ref="F35:I35" si="7">SUM(F36)</f>
        <v>0</v>
      </c>
      <c r="G35" s="35">
        <f t="shared" si="7"/>
        <v>0</v>
      </c>
      <c r="H35" s="35">
        <f t="shared" si="7"/>
        <v>2525000</v>
      </c>
      <c r="I35" s="35">
        <f t="shared" si="7"/>
        <v>2525000</v>
      </c>
      <c r="J35" s="36">
        <f>SUM(J36)</f>
        <v>2555000</v>
      </c>
      <c r="K35" s="55">
        <f t="shared" si="2"/>
        <v>101.1881188118812</v>
      </c>
      <c r="L35" s="7"/>
    </row>
    <row r="36" spans="2:12" x14ac:dyDescent="0.2">
      <c r="B36" s="32">
        <v>21</v>
      </c>
      <c r="C36" s="49">
        <v>413142</v>
      </c>
      <c r="D36" s="50" t="s">
        <v>34</v>
      </c>
      <c r="E36" s="51"/>
      <c r="F36" s="35"/>
      <c r="G36" s="35"/>
      <c r="H36" s="51">
        <v>2525000</v>
      </c>
      <c r="I36" s="51">
        <f>SUM(E36:H36)</f>
        <v>2525000</v>
      </c>
      <c r="J36" s="18">
        <v>2555000</v>
      </c>
      <c r="K36" s="52">
        <f t="shared" si="2"/>
        <v>101.1881188118812</v>
      </c>
    </row>
    <row r="37" spans="2:12" x14ac:dyDescent="0.25">
      <c r="B37" s="38" t="s">
        <v>68</v>
      </c>
      <c r="C37" s="33">
        <v>414</v>
      </c>
      <c r="D37" s="34" t="s">
        <v>144</v>
      </c>
      <c r="E37" s="35">
        <f>SUM(E38:E43)</f>
        <v>0</v>
      </c>
      <c r="F37" s="35">
        <f t="shared" ref="F37:H37" si="8">SUM(F38:F43)</f>
        <v>5655255</v>
      </c>
      <c r="G37" s="35">
        <f t="shared" si="8"/>
        <v>0</v>
      </c>
      <c r="H37" s="35">
        <f t="shared" si="8"/>
        <v>532415</v>
      </c>
      <c r="I37" s="35">
        <f>SUM(I38:I43)</f>
        <v>6187670</v>
      </c>
      <c r="J37" s="36">
        <f>SUM(J38:J43)</f>
        <v>5180841</v>
      </c>
      <c r="K37" s="55">
        <f t="shared" si="2"/>
        <v>83.728463217980277</v>
      </c>
    </row>
    <row r="38" spans="2:12" x14ac:dyDescent="0.2">
      <c r="B38" s="32">
        <v>22</v>
      </c>
      <c r="C38" s="49">
        <v>414311</v>
      </c>
      <c r="D38" s="50" t="s">
        <v>22</v>
      </c>
      <c r="E38" s="51"/>
      <c r="F38" s="51">
        <v>4914000</v>
      </c>
      <c r="G38" s="51"/>
      <c r="H38" s="51"/>
      <c r="I38" s="51">
        <f t="shared" ref="I38:I43" si="9">SUM(E38+F38+G38+H38)</f>
        <v>4914000</v>
      </c>
      <c r="J38" s="18">
        <v>4148195</v>
      </c>
      <c r="K38" s="52">
        <f t="shared" si="2"/>
        <v>84.415852665852668</v>
      </c>
    </row>
    <row r="39" spans="2:12" ht="29.25" customHeight="1" x14ac:dyDescent="0.2">
      <c r="B39" s="32">
        <v>23</v>
      </c>
      <c r="C39" s="49">
        <v>414314</v>
      </c>
      <c r="D39" s="50" t="s">
        <v>23</v>
      </c>
      <c r="E39" s="51"/>
      <c r="F39" s="51">
        <v>115000</v>
      </c>
      <c r="G39" s="51"/>
      <c r="H39" s="51"/>
      <c r="I39" s="51">
        <f t="shared" si="9"/>
        <v>115000</v>
      </c>
      <c r="J39" s="18">
        <v>79021</v>
      </c>
      <c r="K39" s="52">
        <f t="shared" si="2"/>
        <v>68.713913043478257</v>
      </c>
    </row>
    <row r="40" spans="2:12" ht="29.25" customHeight="1" x14ac:dyDescent="0.2">
      <c r="B40" s="32">
        <v>24</v>
      </c>
      <c r="C40" s="49">
        <v>4144111</v>
      </c>
      <c r="D40" s="50" t="s">
        <v>9</v>
      </c>
      <c r="E40" s="51"/>
      <c r="F40" s="51"/>
      <c r="G40" s="51"/>
      <c r="H40" s="51">
        <v>350000</v>
      </c>
      <c r="I40" s="51">
        <f t="shared" si="9"/>
        <v>350000</v>
      </c>
      <c r="J40" s="18">
        <v>349961</v>
      </c>
      <c r="K40" s="52">
        <f t="shared" si="2"/>
        <v>99.988857142857142</v>
      </c>
    </row>
    <row r="41" spans="2:12" x14ac:dyDescent="0.2">
      <c r="B41" s="32">
        <v>25</v>
      </c>
      <c r="C41" s="49">
        <v>4144113</v>
      </c>
      <c r="D41" s="50" t="s">
        <v>123</v>
      </c>
      <c r="E41" s="51"/>
      <c r="F41" s="51"/>
      <c r="G41" s="51"/>
      <c r="H41" s="51">
        <v>182415</v>
      </c>
      <c r="I41" s="51">
        <f t="shared" si="9"/>
        <v>182415</v>
      </c>
      <c r="J41" s="18">
        <v>168380</v>
      </c>
      <c r="K41" s="52">
        <f t="shared" si="2"/>
        <v>92.306005536825381</v>
      </c>
    </row>
    <row r="42" spans="2:12" ht="28.5" x14ac:dyDescent="0.2">
      <c r="B42" s="32">
        <v>26</v>
      </c>
      <c r="C42" s="49">
        <v>414412</v>
      </c>
      <c r="D42" s="50" t="s">
        <v>120</v>
      </c>
      <c r="E42" s="51"/>
      <c r="F42" s="51">
        <v>110000</v>
      </c>
      <c r="G42" s="51"/>
      <c r="H42" s="51"/>
      <c r="I42" s="51">
        <f t="shared" si="9"/>
        <v>110000</v>
      </c>
      <c r="J42" s="18"/>
      <c r="K42" s="52">
        <f t="shared" si="2"/>
        <v>0</v>
      </c>
    </row>
    <row r="43" spans="2:12" ht="29.25" customHeight="1" x14ac:dyDescent="0.2">
      <c r="B43" s="32">
        <v>27</v>
      </c>
      <c r="C43" s="49">
        <v>414419</v>
      </c>
      <c r="D43" s="50" t="s">
        <v>124</v>
      </c>
      <c r="E43" s="51"/>
      <c r="F43" s="51">
        <v>516255</v>
      </c>
      <c r="G43" s="51"/>
      <c r="H43" s="51"/>
      <c r="I43" s="51">
        <f t="shared" si="9"/>
        <v>516255</v>
      </c>
      <c r="J43" s="18">
        <v>435284</v>
      </c>
      <c r="K43" s="52">
        <f t="shared" si="2"/>
        <v>84.315696700274088</v>
      </c>
    </row>
    <row r="44" spans="2:12" x14ac:dyDescent="0.25">
      <c r="B44" s="38" t="s">
        <v>69</v>
      </c>
      <c r="C44" s="33">
        <v>415</v>
      </c>
      <c r="D44" s="34" t="s">
        <v>121</v>
      </c>
      <c r="E44" s="35">
        <f>SUM(E45)</f>
        <v>0</v>
      </c>
      <c r="F44" s="35">
        <f t="shared" ref="F44:I44" si="10">SUM(F45)</f>
        <v>32137000</v>
      </c>
      <c r="G44" s="35">
        <f t="shared" si="10"/>
        <v>0</v>
      </c>
      <c r="H44" s="35">
        <f t="shared" si="10"/>
        <v>774000</v>
      </c>
      <c r="I44" s="35">
        <f t="shared" si="10"/>
        <v>32911000</v>
      </c>
      <c r="J44" s="36">
        <f>SUM(J45)</f>
        <v>30066193</v>
      </c>
      <c r="K44" s="55">
        <f t="shared" si="2"/>
        <v>91.356060283795699</v>
      </c>
    </row>
    <row r="45" spans="2:12" x14ac:dyDescent="0.2">
      <c r="B45" s="32">
        <v>28</v>
      </c>
      <c r="C45" s="49">
        <v>415112</v>
      </c>
      <c r="D45" s="50" t="s">
        <v>35</v>
      </c>
      <c r="E45" s="51"/>
      <c r="F45" s="51">
        <v>32137000</v>
      </c>
      <c r="G45" s="51"/>
      <c r="H45" s="51">
        <v>774000</v>
      </c>
      <c r="I45" s="51">
        <f>SUM(E45+F45+G45+H45)</f>
        <v>32911000</v>
      </c>
      <c r="J45" s="18">
        <v>30066193</v>
      </c>
      <c r="K45" s="52">
        <f t="shared" si="2"/>
        <v>91.356060283795699</v>
      </c>
    </row>
    <row r="46" spans="2:12" ht="30" x14ac:dyDescent="0.25">
      <c r="B46" s="38" t="s">
        <v>70</v>
      </c>
      <c r="C46" s="33">
        <v>416</v>
      </c>
      <c r="D46" s="34" t="s">
        <v>126</v>
      </c>
      <c r="E46" s="35">
        <f>SUM(E47:E47)</f>
        <v>0</v>
      </c>
      <c r="F46" s="35">
        <f t="shared" ref="F46:I46" si="11">SUM(F47:F47)</f>
        <v>7700000</v>
      </c>
      <c r="G46" s="35">
        <f t="shared" si="11"/>
        <v>0</v>
      </c>
      <c r="H46" s="35">
        <f t="shared" si="11"/>
        <v>1538000</v>
      </c>
      <c r="I46" s="35">
        <f t="shared" si="11"/>
        <v>9238000</v>
      </c>
      <c r="J46" s="36">
        <f>SUM(J47)</f>
        <v>9173115</v>
      </c>
      <c r="K46" s="37">
        <f t="shared" si="2"/>
        <v>99.297629357003686</v>
      </c>
    </row>
    <row r="47" spans="2:12" ht="28.5" x14ac:dyDescent="0.25">
      <c r="B47" s="32">
        <v>29</v>
      </c>
      <c r="C47" s="49">
        <v>416111</v>
      </c>
      <c r="D47" s="50" t="s">
        <v>125</v>
      </c>
      <c r="E47" s="51"/>
      <c r="F47" s="51">
        <v>7700000</v>
      </c>
      <c r="G47" s="51"/>
      <c r="H47" s="51">
        <v>1538000</v>
      </c>
      <c r="I47" s="51">
        <f>SUM(E47:H47)</f>
        <v>9238000</v>
      </c>
      <c r="J47" s="18">
        <v>9173115</v>
      </c>
      <c r="K47" s="56">
        <f t="shared" si="2"/>
        <v>99.297629357003686</v>
      </c>
    </row>
    <row r="48" spans="2:12" s="4" customFormat="1" x14ac:dyDescent="0.25">
      <c r="B48" s="38" t="s">
        <v>64</v>
      </c>
      <c r="C48" s="33">
        <v>42</v>
      </c>
      <c r="D48" s="34" t="s">
        <v>93</v>
      </c>
      <c r="E48" s="35">
        <f t="shared" ref="E48:J48" si="12">SUM(E49+E72+E80+E94+E99+E103)</f>
        <v>2470589</v>
      </c>
      <c r="F48" s="35">
        <f t="shared" si="12"/>
        <v>711253599</v>
      </c>
      <c r="G48" s="35">
        <f t="shared" si="12"/>
        <v>323000</v>
      </c>
      <c r="H48" s="35">
        <f t="shared" si="12"/>
        <v>11461850</v>
      </c>
      <c r="I48" s="35">
        <f t="shared" si="12"/>
        <v>725509038</v>
      </c>
      <c r="J48" s="36">
        <f t="shared" si="12"/>
        <v>691728472</v>
      </c>
      <c r="K48" s="55">
        <f t="shared" si="2"/>
        <v>95.343880747078984</v>
      </c>
      <c r="L48" s="3"/>
    </row>
    <row r="49" spans="2:12" s="4" customFormat="1" x14ac:dyDescent="0.25">
      <c r="B49" s="38" t="s">
        <v>71</v>
      </c>
      <c r="C49" s="33">
        <v>421</v>
      </c>
      <c r="D49" s="34" t="s">
        <v>145</v>
      </c>
      <c r="E49" s="35">
        <f>SUM(E50:E71)</f>
        <v>15100</v>
      </c>
      <c r="F49" s="35">
        <f t="shared" ref="F49:J49" si="13">SUM(F50:F71)</f>
        <v>196498658</v>
      </c>
      <c r="G49" s="35">
        <f t="shared" si="13"/>
        <v>15000</v>
      </c>
      <c r="H49" s="35">
        <f t="shared" si="13"/>
        <v>1322350</v>
      </c>
      <c r="I49" s="35">
        <f t="shared" si="13"/>
        <v>197851108</v>
      </c>
      <c r="J49" s="35">
        <f t="shared" si="13"/>
        <v>182882485</v>
      </c>
      <c r="K49" s="55">
        <f t="shared" si="2"/>
        <v>92.434400215742031</v>
      </c>
      <c r="L49" s="7"/>
    </row>
    <row r="50" spans="2:12" s="4" customFormat="1" x14ac:dyDescent="0.2">
      <c r="B50" s="32">
        <v>30</v>
      </c>
      <c r="C50" s="49">
        <v>421111</v>
      </c>
      <c r="D50" s="50" t="s">
        <v>10</v>
      </c>
      <c r="E50" s="51">
        <v>100</v>
      </c>
      <c r="F50" s="51">
        <v>2055000</v>
      </c>
      <c r="G50" s="51">
        <v>15000</v>
      </c>
      <c r="H50" s="18">
        <v>275000</v>
      </c>
      <c r="I50" s="51">
        <f t="shared" ref="I50:I71" si="14">SUM(E50:H50)</f>
        <v>2345100</v>
      </c>
      <c r="J50" s="18">
        <v>2532196</v>
      </c>
      <c r="K50" s="52">
        <f t="shared" si="2"/>
        <v>107.97816724233509</v>
      </c>
      <c r="L50" s="3"/>
    </row>
    <row r="51" spans="2:12" s="4" customFormat="1" x14ac:dyDescent="0.2">
      <c r="B51" s="32">
        <v>31</v>
      </c>
      <c r="C51" s="49">
        <v>421121</v>
      </c>
      <c r="D51" s="50" t="s">
        <v>11</v>
      </c>
      <c r="E51" s="51"/>
      <c r="F51" s="51"/>
      <c r="G51" s="51"/>
      <c r="H51" s="18">
        <v>235000</v>
      </c>
      <c r="I51" s="51">
        <f t="shared" si="14"/>
        <v>235000</v>
      </c>
      <c r="J51" s="18">
        <v>280073</v>
      </c>
      <c r="K51" s="52">
        <f t="shared" si="2"/>
        <v>119.17999999999999</v>
      </c>
      <c r="L51" s="3"/>
    </row>
    <row r="52" spans="2:12" s="4" customFormat="1" x14ac:dyDescent="0.2">
      <c r="B52" s="32">
        <v>32</v>
      </c>
      <c r="C52" s="49">
        <v>421211</v>
      </c>
      <c r="D52" s="50" t="s">
        <v>12</v>
      </c>
      <c r="E52" s="51"/>
      <c r="F52" s="51">
        <v>18325658</v>
      </c>
      <c r="G52" s="51"/>
      <c r="H52" s="51">
        <v>762350</v>
      </c>
      <c r="I52" s="51">
        <f t="shared" si="14"/>
        <v>19088008</v>
      </c>
      <c r="J52" s="18">
        <v>18819047</v>
      </c>
      <c r="K52" s="52">
        <f t="shared" si="2"/>
        <v>98.590942543611675</v>
      </c>
      <c r="L52" s="3"/>
    </row>
    <row r="53" spans="2:12" s="4" customFormat="1" x14ac:dyDescent="0.2">
      <c r="B53" s="32">
        <v>33</v>
      </c>
      <c r="C53" s="49">
        <v>421224</v>
      </c>
      <c r="D53" s="50" t="s">
        <v>127</v>
      </c>
      <c r="E53" s="51"/>
      <c r="F53" s="51">
        <v>115000000</v>
      </c>
      <c r="G53" s="51"/>
      <c r="H53" s="51"/>
      <c r="I53" s="51">
        <f t="shared" si="14"/>
        <v>115000000</v>
      </c>
      <c r="J53" s="18">
        <v>102249701</v>
      </c>
      <c r="K53" s="52">
        <f t="shared" si="2"/>
        <v>88.912783478260877</v>
      </c>
    </row>
    <row r="54" spans="2:12" s="4" customFormat="1" x14ac:dyDescent="0.2">
      <c r="B54" s="32">
        <v>34</v>
      </c>
      <c r="C54" s="49">
        <v>421225</v>
      </c>
      <c r="D54" s="50" t="s">
        <v>128</v>
      </c>
      <c r="E54" s="51"/>
      <c r="F54" s="51">
        <v>21250000</v>
      </c>
      <c r="G54" s="51"/>
      <c r="H54" s="51"/>
      <c r="I54" s="51">
        <f t="shared" si="14"/>
        <v>21250000</v>
      </c>
      <c r="J54" s="18">
        <v>19639953</v>
      </c>
      <c r="K54" s="52">
        <f t="shared" si="2"/>
        <v>92.423308235294115</v>
      </c>
    </row>
    <row r="55" spans="2:12" s="4" customFormat="1" x14ac:dyDescent="0.2">
      <c r="B55" s="32">
        <v>35</v>
      </c>
      <c r="C55" s="49">
        <v>421311</v>
      </c>
      <c r="D55" s="50" t="s">
        <v>36</v>
      </c>
      <c r="E55" s="51"/>
      <c r="F55" s="51">
        <v>13500000</v>
      </c>
      <c r="G55" s="51"/>
      <c r="H55" s="51"/>
      <c r="I55" s="51">
        <f t="shared" si="14"/>
        <v>13500000</v>
      </c>
      <c r="J55" s="18">
        <v>13334406</v>
      </c>
      <c r="K55" s="52">
        <f t="shared" si="2"/>
        <v>98.773377777777782</v>
      </c>
      <c r="L55" s="3"/>
    </row>
    <row r="56" spans="2:12" s="4" customFormat="1" x14ac:dyDescent="0.2">
      <c r="B56" s="32">
        <v>36</v>
      </c>
      <c r="C56" s="49">
        <v>421321</v>
      </c>
      <c r="D56" s="50" t="s">
        <v>37</v>
      </c>
      <c r="E56" s="51"/>
      <c r="F56" s="51">
        <v>469000</v>
      </c>
      <c r="G56" s="51"/>
      <c r="H56" s="51"/>
      <c r="I56" s="51">
        <f t="shared" si="14"/>
        <v>469000</v>
      </c>
      <c r="J56" s="18">
        <v>351440</v>
      </c>
      <c r="K56" s="52">
        <f t="shared" si="2"/>
        <v>74.933901918976545</v>
      </c>
      <c r="L56" s="3"/>
    </row>
    <row r="57" spans="2:12" s="4" customFormat="1" x14ac:dyDescent="0.2">
      <c r="B57" s="32">
        <v>37</v>
      </c>
      <c r="C57" s="49">
        <v>421323</v>
      </c>
      <c r="D57" s="50" t="s">
        <v>118</v>
      </c>
      <c r="E57" s="51"/>
      <c r="F57" s="51">
        <v>3861000</v>
      </c>
      <c r="G57" s="51"/>
      <c r="H57" s="51"/>
      <c r="I57" s="51">
        <f t="shared" si="14"/>
        <v>3861000</v>
      </c>
      <c r="J57" s="18">
        <v>4073868</v>
      </c>
      <c r="K57" s="52">
        <f t="shared" si="2"/>
        <v>105.5132867132867</v>
      </c>
      <c r="L57" s="3"/>
    </row>
    <row r="58" spans="2:12" s="4" customFormat="1" x14ac:dyDescent="0.2">
      <c r="B58" s="32">
        <v>38</v>
      </c>
      <c r="C58" s="49">
        <v>421324</v>
      </c>
      <c r="D58" s="50" t="s">
        <v>129</v>
      </c>
      <c r="E58" s="51"/>
      <c r="F58" s="51">
        <v>717000</v>
      </c>
      <c r="G58" s="51"/>
      <c r="H58" s="51"/>
      <c r="I58" s="51">
        <f t="shared" si="14"/>
        <v>717000</v>
      </c>
      <c r="J58" s="18">
        <v>591600</v>
      </c>
      <c r="K58" s="52">
        <f t="shared" si="2"/>
        <v>82.510460251046027</v>
      </c>
      <c r="L58" s="3"/>
    </row>
    <row r="59" spans="2:12" s="4" customFormat="1" x14ac:dyDescent="0.2">
      <c r="B59" s="32">
        <v>39</v>
      </c>
      <c r="C59" s="49">
        <v>421325</v>
      </c>
      <c r="D59" s="50" t="s">
        <v>130</v>
      </c>
      <c r="E59" s="51"/>
      <c r="F59" s="51">
        <v>6500000</v>
      </c>
      <c r="G59" s="51"/>
      <c r="H59" s="51"/>
      <c r="I59" s="51">
        <f t="shared" si="14"/>
        <v>6500000</v>
      </c>
      <c r="J59" s="18">
        <v>5784900</v>
      </c>
      <c r="K59" s="52">
        <f t="shared" si="2"/>
        <v>88.998461538461541</v>
      </c>
      <c r="L59" s="3"/>
    </row>
    <row r="60" spans="2:12" s="4" customFormat="1" x14ac:dyDescent="0.2">
      <c r="B60" s="32">
        <v>40</v>
      </c>
      <c r="C60" s="49">
        <v>4213251</v>
      </c>
      <c r="D60" s="50" t="s">
        <v>135</v>
      </c>
      <c r="E60" s="51"/>
      <c r="F60" s="51">
        <v>9110000</v>
      </c>
      <c r="G60" s="51"/>
      <c r="H60" s="51"/>
      <c r="I60" s="51">
        <f t="shared" si="14"/>
        <v>9110000</v>
      </c>
      <c r="J60" s="18">
        <v>9597111</v>
      </c>
      <c r="K60" s="52">
        <f t="shared" si="2"/>
        <v>105.34699231613611</v>
      </c>
      <c r="L60" s="3"/>
    </row>
    <row r="61" spans="2:12" s="4" customFormat="1" x14ac:dyDescent="0.2">
      <c r="B61" s="32">
        <v>41</v>
      </c>
      <c r="C61" s="49">
        <v>421392</v>
      </c>
      <c r="D61" s="50" t="s">
        <v>13</v>
      </c>
      <c r="E61" s="51"/>
      <c r="F61" s="51"/>
      <c r="G61" s="51"/>
      <c r="H61" s="51">
        <v>50000</v>
      </c>
      <c r="I61" s="51">
        <f t="shared" si="14"/>
        <v>50000</v>
      </c>
      <c r="J61" s="18">
        <v>54853</v>
      </c>
      <c r="K61" s="52">
        <f t="shared" si="2"/>
        <v>109.70599999999999</v>
      </c>
      <c r="L61" s="3"/>
    </row>
    <row r="62" spans="2:12" s="4" customFormat="1" x14ac:dyDescent="0.2">
      <c r="B62" s="32">
        <v>42</v>
      </c>
      <c r="C62" s="49">
        <v>421411</v>
      </c>
      <c r="D62" s="50" t="s">
        <v>14</v>
      </c>
      <c r="E62" s="51">
        <v>15000</v>
      </c>
      <c r="F62" s="51">
        <v>815000</v>
      </c>
      <c r="G62" s="51"/>
      <c r="H62" s="51"/>
      <c r="I62" s="51">
        <f t="shared" si="14"/>
        <v>830000</v>
      </c>
      <c r="J62" s="18">
        <v>745255</v>
      </c>
      <c r="K62" s="52">
        <f t="shared" si="2"/>
        <v>89.789759036144574</v>
      </c>
      <c r="L62" s="3"/>
    </row>
    <row r="63" spans="2:12" s="4" customFormat="1" x14ac:dyDescent="0.2">
      <c r="B63" s="32">
        <v>43</v>
      </c>
      <c r="C63" s="49">
        <v>421412</v>
      </c>
      <c r="D63" s="50" t="s">
        <v>131</v>
      </c>
      <c r="E63" s="51"/>
      <c r="F63" s="51">
        <v>776000</v>
      </c>
      <c r="G63" s="51"/>
      <c r="H63" s="51"/>
      <c r="I63" s="51">
        <f t="shared" si="14"/>
        <v>776000</v>
      </c>
      <c r="J63" s="18">
        <v>699978</v>
      </c>
      <c r="K63" s="52">
        <f t="shared" si="2"/>
        <v>90.203350515463924</v>
      </c>
      <c r="L63" s="3"/>
    </row>
    <row r="64" spans="2:12" s="4" customFormat="1" x14ac:dyDescent="0.2">
      <c r="B64" s="32">
        <v>44</v>
      </c>
      <c r="C64" s="49">
        <v>421414</v>
      </c>
      <c r="D64" s="50" t="s">
        <v>38</v>
      </c>
      <c r="E64" s="51"/>
      <c r="F64" s="51">
        <v>62000</v>
      </c>
      <c r="G64" s="51"/>
      <c r="H64" s="51"/>
      <c r="I64" s="51">
        <f t="shared" si="14"/>
        <v>62000</v>
      </c>
      <c r="J64" s="18">
        <v>56199</v>
      </c>
      <c r="K64" s="52">
        <f t="shared" si="2"/>
        <v>90.643548387096772</v>
      </c>
      <c r="L64" s="3"/>
    </row>
    <row r="65" spans="2:12" s="4" customFormat="1" x14ac:dyDescent="0.2">
      <c r="B65" s="32">
        <v>45</v>
      </c>
      <c r="C65" s="49">
        <v>421421</v>
      </c>
      <c r="D65" s="50" t="s">
        <v>15</v>
      </c>
      <c r="E65" s="51"/>
      <c r="F65" s="51">
        <v>144000</v>
      </c>
      <c r="G65" s="51"/>
      <c r="H65" s="18"/>
      <c r="I65" s="51">
        <f t="shared" si="14"/>
        <v>144000</v>
      </c>
      <c r="J65" s="18">
        <v>180000</v>
      </c>
      <c r="K65" s="52">
        <f t="shared" si="2"/>
        <v>125</v>
      </c>
      <c r="L65" s="3"/>
    </row>
    <row r="66" spans="2:12" s="4" customFormat="1" x14ac:dyDescent="0.2">
      <c r="B66" s="32">
        <v>46</v>
      </c>
      <c r="C66" s="49">
        <v>421511</v>
      </c>
      <c r="D66" s="50" t="s">
        <v>132</v>
      </c>
      <c r="E66" s="51"/>
      <c r="F66" s="51">
        <v>342000</v>
      </c>
      <c r="G66" s="51"/>
      <c r="H66" s="51"/>
      <c r="I66" s="51">
        <f t="shared" si="14"/>
        <v>342000</v>
      </c>
      <c r="J66" s="18">
        <v>321006</v>
      </c>
      <c r="K66" s="52">
        <f t="shared" si="2"/>
        <v>93.861403508771929</v>
      </c>
      <c r="L66" s="3"/>
    </row>
    <row r="67" spans="2:12" s="4" customFormat="1" x14ac:dyDescent="0.2">
      <c r="B67" s="32">
        <v>47</v>
      </c>
      <c r="C67" s="49">
        <v>421512</v>
      </c>
      <c r="D67" s="50" t="s">
        <v>16</v>
      </c>
      <c r="E67" s="51"/>
      <c r="F67" s="51">
        <v>75000</v>
      </c>
      <c r="G67" s="51"/>
      <c r="H67" s="51"/>
      <c r="I67" s="51">
        <f t="shared" si="14"/>
        <v>75000</v>
      </c>
      <c r="J67" s="18">
        <v>73733</v>
      </c>
      <c r="K67" s="52">
        <f t="shared" si="2"/>
        <v>98.310666666666663</v>
      </c>
      <c r="L67" s="3"/>
    </row>
    <row r="68" spans="2:12" s="4" customFormat="1" x14ac:dyDescent="0.2">
      <c r="B68" s="32">
        <v>48</v>
      </c>
      <c r="C68" s="49">
        <v>421513</v>
      </c>
      <c r="D68" s="50" t="s">
        <v>133</v>
      </c>
      <c r="E68" s="51"/>
      <c r="F68" s="51">
        <v>1000000</v>
      </c>
      <c r="G68" s="51"/>
      <c r="H68" s="51"/>
      <c r="I68" s="51">
        <f t="shared" si="14"/>
        <v>1000000</v>
      </c>
      <c r="J68" s="18">
        <v>962911</v>
      </c>
      <c r="K68" s="52">
        <f t="shared" si="2"/>
        <v>96.2911</v>
      </c>
      <c r="L68" s="3"/>
    </row>
    <row r="69" spans="2:12" s="4" customFormat="1" x14ac:dyDescent="0.2">
      <c r="B69" s="32">
        <v>49</v>
      </c>
      <c r="C69" s="49">
        <v>421521</v>
      </c>
      <c r="D69" s="50" t="s">
        <v>39</v>
      </c>
      <c r="E69" s="51"/>
      <c r="F69" s="51">
        <v>822000</v>
      </c>
      <c r="G69" s="51"/>
      <c r="H69" s="51"/>
      <c r="I69" s="51">
        <f t="shared" si="14"/>
        <v>822000</v>
      </c>
      <c r="J69" s="18">
        <v>785309</v>
      </c>
      <c r="K69" s="52">
        <f t="shared" si="2"/>
        <v>95.536374695863742</v>
      </c>
      <c r="L69" s="3"/>
    </row>
    <row r="70" spans="2:12" s="4" customFormat="1" ht="13.5" customHeight="1" x14ac:dyDescent="0.2">
      <c r="B70" s="32">
        <v>50</v>
      </c>
      <c r="C70" s="49">
        <v>4215211</v>
      </c>
      <c r="D70" s="50" t="s">
        <v>103</v>
      </c>
      <c r="E70" s="35"/>
      <c r="F70" s="51">
        <v>1295000</v>
      </c>
      <c r="G70" s="51"/>
      <c r="H70" s="51"/>
      <c r="I70" s="51">
        <f t="shared" si="14"/>
        <v>1295000</v>
      </c>
      <c r="J70" s="18">
        <v>1242513</v>
      </c>
      <c r="K70" s="52">
        <f t="shared" si="2"/>
        <v>95.946949806949817</v>
      </c>
      <c r="L70" s="3"/>
    </row>
    <row r="71" spans="2:12" s="4" customFormat="1" ht="40.5" customHeight="1" x14ac:dyDescent="0.2">
      <c r="B71" s="32">
        <v>51</v>
      </c>
      <c r="C71" s="57" t="s">
        <v>180</v>
      </c>
      <c r="D71" s="50" t="s">
        <v>155</v>
      </c>
      <c r="E71" s="35"/>
      <c r="F71" s="51">
        <v>380000</v>
      </c>
      <c r="G71" s="51"/>
      <c r="H71" s="51"/>
      <c r="I71" s="51">
        <f t="shared" si="14"/>
        <v>380000</v>
      </c>
      <c r="J71" s="18">
        <v>506433</v>
      </c>
      <c r="K71" s="52">
        <f t="shared" si="2"/>
        <v>133.27184210526315</v>
      </c>
      <c r="L71" s="3"/>
    </row>
    <row r="72" spans="2:12" s="4" customFormat="1" x14ac:dyDescent="0.25">
      <c r="B72" s="38" t="s">
        <v>72</v>
      </c>
      <c r="C72" s="33">
        <v>422</v>
      </c>
      <c r="D72" s="34" t="s">
        <v>159</v>
      </c>
      <c r="E72" s="35">
        <f t="shared" ref="E72:J72" si="15">SUM(E73:E79)</f>
        <v>60000</v>
      </c>
      <c r="F72" s="35">
        <f t="shared" si="15"/>
        <v>0</v>
      </c>
      <c r="G72" s="35">
        <f t="shared" si="15"/>
        <v>0</v>
      </c>
      <c r="H72" s="35">
        <f t="shared" si="15"/>
        <v>381500</v>
      </c>
      <c r="I72" s="35">
        <f t="shared" si="15"/>
        <v>441500</v>
      </c>
      <c r="J72" s="36">
        <f t="shared" si="15"/>
        <v>415819</v>
      </c>
      <c r="K72" s="55">
        <f t="shared" si="2"/>
        <v>94.183238958097391</v>
      </c>
      <c r="L72" s="3"/>
    </row>
    <row r="73" spans="2:12" s="4" customFormat="1" x14ac:dyDescent="0.2">
      <c r="B73" s="32">
        <v>52</v>
      </c>
      <c r="C73" s="49">
        <v>422121</v>
      </c>
      <c r="D73" s="50" t="s">
        <v>116</v>
      </c>
      <c r="E73" s="51"/>
      <c r="F73" s="51"/>
      <c r="G73" s="51"/>
      <c r="H73" s="18">
        <v>25000</v>
      </c>
      <c r="I73" s="51">
        <f t="shared" ref="I73:I79" si="16">SUM(E73:H73)</f>
        <v>25000</v>
      </c>
      <c r="J73" s="18">
        <v>18898</v>
      </c>
      <c r="K73" s="52">
        <f t="shared" si="2"/>
        <v>75.591999999999999</v>
      </c>
      <c r="L73" s="3"/>
    </row>
    <row r="74" spans="2:12" s="4" customFormat="1" x14ac:dyDescent="0.2">
      <c r="B74" s="32">
        <v>53</v>
      </c>
      <c r="C74" s="49">
        <v>422131</v>
      </c>
      <c r="D74" s="50" t="s">
        <v>17</v>
      </c>
      <c r="E74" s="51"/>
      <c r="F74" s="51"/>
      <c r="G74" s="51"/>
      <c r="H74" s="18">
        <v>180000</v>
      </c>
      <c r="I74" s="51">
        <f t="shared" si="16"/>
        <v>180000</v>
      </c>
      <c r="J74" s="18">
        <v>184960</v>
      </c>
      <c r="K74" s="52">
        <f t="shared" si="2"/>
        <v>102.75555555555556</v>
      </c>
      <c r="L74" s="3"/>
    </row>
    <row r="75" spans="2:12" s="4" customFormat="1" x14ac:dyDescent="0.2">
      <c r="B75" s="32">
        <v>54</v>
      </c>
      <c r="C75" s="49">
        <v>422194</v>
      </c>
      <c r="D75" s="50" t="s">
        <v>40</v>
      </c>
      <c r="E75" s="51">
        <v>60000</v>
      </c>
      <c r="F75" s="51"/>
      <c r="G75" s="51"/>
      <c r="H75" s="18">
        <v>20500</v>
      </c>
      <c r="I75" s="51">
        <f t="shared" si="16"/>
        <v>80500</v>
      </c>
      <c r="J75" s="18">
        <v>27400</v>
      </c>
      <c r="K75" s="52">
        <f t="shared" ref="K75:K138" si="17">SUM(J75/I75*100)</f>
        <v>34.037267080745345</v>
      </c>
      <c r="L75" s="3"/>
    </row>
    <row r="76" spans="2:12" s="4" customFormat="1" ht="18.75" customHeight="1" x14ac:dyDescent="0.2">
      <c r="B76" s="32">
        <v>55</v>
      </c>
      <c r="C76" s="49">
        <v>422211</v>
      </c>
      <c r="D76" s="50" t="s">
        <v>41</v>
      </c>
      <c r="E76" s="51"/>
      <c r="F76" s="51"/>
      <c r="G76" s="51"/>
      <c r="H76" s="51">
        <v>25000</v>
      </c>
      <c r="I76" s="51">
        <f t="shared" si="16"/>
        <v>25000</v>
      </c>
      <c r="J76" s="18">
        <v>24863</v>
      </c>
      <c r="K76" s="52">
        <f t="shared" si="17"/>
        <v>99.451999999999998</v>
      </c>
      <c r="L76" s="3"/>
    </row>
    <row r="77" spans="2:12" s="4" customFormat="1" ht="20.25" customHeight="1" x14ac:dyDescent="0.2">
      <c r="B77" s="32">
        <v>56</v>
      </c>
      <c r="C77" s="49">
        <v>422221</v>
      </c>
      <c r="D77" s="50" t="s">
        <v>42</v>
      </c>
      <c r="E77" s="51"/>
      <c r="F77" s="51"/>
      <c r="G77" s="51"/>
      <c r="H77" s="51">
        <v>75000</v>
      </c>
      <c r="I77" s="51">
        <f t="shared" si="16"/>
        <v>75000</v>
      </c>
      <c r="J77" s="18">
        <v>63600</v>
      </c>
      <c r="K77" s="52">
        <f t="shared" si="17"/>
        <v>84.8</v>
      </c>
      <c r="L77" s="3"/>
    </row>
    <row r="78" spans="2:12" s="4" customFormat="1" x14ac:dyDescent="0.2">
      <c r="B78" s="32">
        <v>57</v>
      </c>
      <c r="C78" s="49">
        <v>422392</v>
      </c>
      <c r="D78" s="50" t="s">
        <v>18</v>
      </c>
      <c r="E78" s="51"/>
      <c r="F78" s="51"/>
      <c r="G78" s="51"/>
      <c r="H78" s="51">
        <v>15000</v>
      </c>
      <c r="I78" s="51">
        <f t="shared" si="16"/>
        <v>15000</v>
      </c>
      <c r="J78" s="18">
        <v>12390</v>
      </c>
      <c r="K78" s="52">
        <f t="shared" si="17"/>
        <v>82.6</v>
      </c>
      <c r="L78" s="3"/>
    </row>
    <row r="79" spans="2:12" s="4" customFormat="1" x14ac:dyDescent="0.2">
      <c r="B79" s="32">
        <v>58</v>
      </c>
      <c r="C79" s="49">
        <v>422911</v>
      </c>
      <c r="D79" s="50" t="s">
        <v>134</v>
      </c>
      <c r="E79" s="51"/>
      <c r="F79" s="51"/>
      <c r="G79" s="51"/>
      <c r="H79" s="51">
        <v>41000</v>
      </c>
      <c r="I79" s="51">
        <f t="shared" si="16"/>
        <v>41000</v>
      </c>
      <c r="J79" s="18">
        <v>83708</v>
      </c>
      <c r="K79" s="52">
        <f t="shared" si="17"/>
        <v>204.16585365853658</v>
      </c>
      <c r="L79" s="3"/>
    </row>
    <row r="80" spans="2:12" s="4" customFormat="1" x14ac:dyDescent="0.25">
      <c r="B80" s="38" t="s">
        <v>73</v>
      </c>
      <c r="C80" s="33">
        <v>423</v>
      </c>
      <c r="D80" s="34" t="s">
        <v>182</v>
      </c>
      <c r="E80" s="35">
        <f>SUM(E81:E93)</f>
        <v>1173402</v>
      </c>
      <c r="F80" s="35">
        <f t="shared" ref="F80:H80" si="18">SUM(F81:F93)</f>
        <v>7160000</v>
      </c>
      <c r="G80" s="35">
        <f t="shared" si="18"/>
        <v>270000</v>
      </c>
      <c r="H80" s="35">
        <f t="shared" si="18"/>
        <v>5934000</v>
      </c>
      <c r="I80" s="35">
        <f t="shared" ref="I80" si="19">SUM(I81:I93)</f>
        <v>14537402</v>
      </c>
      <c r="J80" s="36">
        <f>SUM(J81:J93)</f>
        <v>15517603</v>
      </c>
      <c r="K80" s="55">
        <f t="shared" si="17"/>
        <v>106.74261467076443</v>
      </c>
      <c r="L80" s="3"/>
    </row>
    <row r="81" spans="2:13" x14ac:dyDescent="0.25">
      <c r="B81" s="32">
        <v>59</v>
      </c>
      <c r="C81" s="49">
        <v>423212</v>
      </c>
      <c r="D81" s="50" t="s">
        <v>43</v>
      </c>
      <c r="E81" s="51"/>
      <c r="F81" s="51">
        <v>5570000</v>
      </c>
      <c r="G81" s="51"/>
      <c r="H81" s="51"/>
      <c r="I81" s="51">
        <f t="shared" ref="I81:I93" si="20">SUM(E81:H81)</f>
        <v>5570000</v>
      </c>
      <c r="J81" s="18">
        <v>5647898</v>
      </c>
      <c r="K81" s="56">
        <f t="shared" si="17"/>
        <v>101.39852782764811</v>
      </c>
      <c r="M81" s="4"/>
    </row>
    <row r="82" spans="2:13" ht="28.5" x14ac:dyDescent="0.25">
      <c r="B82" s="32">
        <v>60</v>
      </c>
      <c r="C82" s="49">
        <v>423311</v>
      </c>
      <c r="D82" s="50" t="s">
        <v>181</v>
      </c>
      <c r="E82" s="51"/>
      <c r="F82" s="51">
        <v>1450000</v>
      </c>
      <c r="G82" s="51"/>
      <c r="H82" s="51"/>
      <c r="I82" s="51">
        <f t="shared" si="20"/>
        <v>1450000</v>
      </c>
      <c r="J82" s="18">
        <v>2485454</v>
      </c>
      <c r="K82" s="56">
        <f t="shared" si="17"/>
        <v>171.41062068965519</v>
      </c>
    </row>
    <row r="83" spans="2:13" ht="17.25" customHeight="1" x14ac:dyDescent="0.25">
      <c r="B83" s="32">
        <v>61</v>
      </c>
      <c r="C83" s="49">
        <v>423322</v>
      </c>
      <c r="D83" s="50" t="s">
        <v>19</v>
      </c>
      <c r="E83" s="51"/>
      <c r="F83" s="51"/>
      <c r="G83" s="51"/>
      <c r="H83" s="51">
        <v>210000</v>
      </c>
      <c r="I83" s="51">
        <f t="shared" si="20"/>
        <v>210000</v>
      </c>
      <c r="J83" s="18">
        <v>242977</v>
      </c>
      <c r="K83" s="56">
        <f t="shared" si="17"/>
        <v>115.70333333333333</v>
      </c>
    </row>
    <row r="84" spans="2:13" ht="28.5" x14ac:dyDescent="0.25">
      <c r="B84" s="32">
        <v>62</v>
      </c>
      <c r="C84" s="49">
        <v>423399</v>
      </c>
      <c r="D84" s="50" t="s">
        <v>143</v>
      </c>
      <c r="E84" s="51"/>
      <c r="F84" s="51"/>
      <c r="G84" s="51"/>
      <c r="H84" s="51">
        <v>850000</v>
      </c>
      <c r="I84" s="51">
        <f t="shared" si="20"/>
        <v>850000</v>
      </c>
      <c r="J84" s="18">
        <v>759600</v>
      </c>
      <c r="K84" s="56">
        <f t="shared" si="17"/>
        <v>89.364705882352951</v>
      </c>
      <c r="M84" s="4"/>
    </row>
    <row r="85" spans="2:13" x14ac:dyDescent="0.25">
      <c r="B85" s="32">
        <v>63</v>
      </c>
      <c r="C85" s="49">
        <v>423432</v>
      </c>
      <c r="D85" s="50" t="s">
        <v>44</v>
      </c>
      <c r="E85" s="51"/>
      <c r="F85" s="51">
        <v>90000</v>
      </c>
      <c r="G85" s="51"/>
      <c r="H85" s="51">
        <v>55000</v>
      </c>
      <c r="I85" s="51">
        <f t="shared" si="20"/>
        <v>145000</v>
      </c>
      <c r="J85" s="18">
        <v>95634</v>
      </c>
      <c r="K85" s="56">
        <f t="shared" si="17"/>
        <v>65.954482758620685</v>
      </c>
    </row>
    <row r="86" spans="2:13" x14ac:dyDescent="0.25">
      <c r="B86" s="32">
        <v>64</v>
      </c>
      <c r="C86" s="49">
        <v>423521</v>
      </c>
      <c r="D86" s="50" t="s">
        <v>105</v>
      </c>
      <c r="E86" s="35"/>
      <c r="F86" s="51"/>
      <c r="G86" s="51"/>
      <c r="H86" s="51">
        <v>130000</v>
      </c>
      <c r="I86" s="51">
        <f t="shared" si="20"/>
        <v>130000</v>
      </c>
      <c r="J86" s="18">
        <v>152904</v>
      </c>
      <c r="K86" s="56">
        <f t="shared" si="17"/>
        <v>117.61846153846153</v>
      </c>
    </row>
    <row r="87" spans="2:13" ht="29.25" customHeight="1" x14ac:dyDescent="0.25">
      <c r="B87" s="32">
        <v>65</v>
      </c>
      <c r="C87" s="49">
        <v>423591</v>
      </c>
      <c r="D87" s="58" t="s">
        <v>176</v>
      </c>
      <c r="E87" s="51"/>
      <c r="F87" s="51"/>
      <c r="G87" s="51"/>
      <c r="H87" s="51">
        <v>2146000</v>
      </c>
      <c r="I87" s="51">
        <f t="shared" si="20"/>
        <v>2146000</v>
      </c>
      <c r="J87" s="18">
        <v>2120253</v>
      </c>
      <c r="K87" s="56">
        <f t="shared" si="17"/>
        <v>98.800232991612305</v>
      </c>
    </row>
    <row r="88" spans="2:13" ht="18" customHeight="1" x14ac:dyDescent="0.25">
      <c r="B88" s="32">
        <v>66</v>
      </c>
      <c r="C88" s="49">
        <v>423594</v>
      </c>
      <c r="D88" s="58" t="s">
        <v>136</v>
      </c>
      <c r="E88" s="51"/>
      <c r="F88" s="51"/>
      <c r="G88" s="51"/>
      <c r="H88" s="51">
        <v>75000</v>
      </c>
      <c r="I88" s="51">
        <f t="shared" si="20"/>
        <v>75000</v>
      </c>
      <c r="J88" s="18">
        <v>77770</v>
      </c>
      <c r="K88" s="56">
        <f t="shared" si="17"/>
        <v>103.69333333333333</v>
      </c>
    </row>
    <row r="89" spans="2:13" x14ac:dyDescent="0.25">
      <c r="B89" s="32">
        <v>67</v>
      </c>
      <c r="C89" s="49">
        <v>423599</v>
      </c>
      <c r="D89" s="58" t="s">
        <v>20</v>
      </c>
      <c r="E89" s="51">
        <v>1101002</v>
      </c>
      <c r="F89" s="51"/>
      <c r="G89" s="51">
        <v>270000</v>
      </c>
      <c r="H89" s="51">
        <v>72000</v>
      </c>
      <c r="I89" s="51">
        <f t="shared" si="20"/>
        <v>1443002</v>
      </c>
      <c r="J89" s="18">
        <v>1172661</v>
      </c>
      <c r="K89" s="56">
        <f t="shared" si="17"/>
        <v>81.26537593156489</v>
      </c>
    </row>
    <row r="90" spans="2:13" x14ac:dyDescent="0.25">
      <c r="B90" s="32">
        <v>68</v>
      </c>
      <c r="C90" s="49">
        <v>423711</v>
      </c>
      <c r="D90" s="58" t="s">
        <v>21</v>
      </c>
      <c r="E90" s="51">
        <v>72400</v>
      </c>
      <c r="F90" s="51"/>
      <c r="G90" s="51"/>
      <c r="H90" s="51">
        <v>301000</v>
      </c>
      <c r="I90" s="51">
        <f t="shared" si="20"/>
        <v>373400</v>
      </c>
      <c r="J90" s="18">
        <v>376590</v>
      </c>
      <c r="K90" s="56">
        <f t="shared" si="17"/>
        <v>100.8543117300482</v>
      </c>
    </row>
    <row r="91" spans="2:13" x14ac:dyDescent="0.25">
      <c r="B91" s="32">
        <v>69</v>
      </c>
      <c r="C91" s="49">
        <v>423911</v>
      </c>
      <c r="D91" s="58" t="s">
        <v>137</v>
      </c>
      <c r="E91" s="51"/>
      <c r="F91" s="51"/>
      <c r="G91" s="51"/>
      <c r="H91" s="51">
        <v>1595000</v>
      </c>
      <c r="I91" s="51">
        <f t="shared" si="20"/>
        <v>1595000</v>
      </c>
      <c r="J91" s="18">
        <v>1535191</v>
      </c>
      <c r="K91" s="56">
        <f t="shared" si="17"/>
        <v>96.250219435736668</v>
      </c>
    </row>
    <row r="92" spans="2:13" x14ac:dyDescent="0.25">
      <c r="B92" s="32">
        <v>70</v>
      </c>
      <c r="C92" s="49">
        <v>42391101</v>
      </c>
      <c r="D92" s="58" t="s">
        <v>138</v>
      </c>
      <c r="E92" s="51"/>
      <c r="F92" s="51">
        <v>50000</v>
      </c>
      <c r="G92" s="51"/>
      <c r="H92" s="51">
        <v>250000</v>
      </c>
      <c r="I92" s="51">
        <f t="shared" si="20"/>
        <v>300000</v>
      </c>
      <c r="J92" s="18">
        <v>309471</v>
      </c>
      <c r="K92" s="56">
        <f t="shared" si="17"/>
        <v>103.15700000000001</v>
      </c>
    </row>
    <row r="93" spans="2:13" x14ac:dyDescent="0.25">
      <c r="B93" s="32">
        <v>71</v>
      </c>
      <c r="C93" s="49">
        <v>4239112</v>
      </c>
      <c r="D93" s="58" t="s">
        <v>139</v>
      </c>
      <c r="E93" s="51"/>
      <c r="F93" s="51"/>
      <c r="G93" s="51"/>
      <c r="H93" s="51">
        <v>250000</v>
      </c>
      <c r="I93" s="51">
        <f t="shared" si="20"/>
        <v>250000</v>
      </c>
      <c r="J93" s="18">
        <v>541200</v>
      </c>
      <c r="K93" s="56">
        <f t="shared" si="17"/>
        <v>216.48000000000002</v>
      </c>
    </row>
    <row r="94" spans="2:13" ht="17.25" customHeight="1" x14ac:dyDescent="0.25">
      <c r="B94" s="38" t="s">
        <v>74</v>
      </c>
      <c r="C94" s="33">
        <v>424</v>
      </c>
      <c r="D94" s="59" t="s">
        <v>160</v>
      </c>
      <c r="E94" s="35">
        <f>SUM(E95:E98)</f>
        <v>0</v>
      </c>
      <c r="F94" s="35">
        <f t="shared" ref="F94:I94" si="21">SUM(F95:F98)</f>
        <v>5435550</v>
      </c>
      <c r="G94" s="35">
        <f t="shared" si="21"/>
        <v>0</v>
      </c>
      <c r="H94" s="35">
        <f t="shared" si="21"/>
        <v>532000</v>
      </c>
      <c r="I94" s="35">
        <f t="shared" si="21"/>
        <v>5967550</v>
      </c>
      <c r="J94" s="36">
        <f>SUM(J95:J98)</f>
        <v>5934098</v>
      </c>
      <c r="K94" s="55">
        <f t="shared" si="17"/>
        <v>99.439434943988729</v>
      </c>
    </row>
    <row r="95" spans="2:13" s="4" customFormat="1" x14ac:dyDescent="0.2">
      <c r="B95" s="32">
        <v>72</v>
      </c>
      <c r="C95" s="49">
        <v>424311</v>
      </c>
      <c r="D95" s="58" t="s">
        <v>45</v>
      </c>
      <c r="E95" s="51"/>
      <c r="F95" s="51">
        <v>4126000</v>
      </c>
      <c r="G95" s="51"/>
      <c r="H95" s="51">
        <v>527000</v>
      </c>
      <c r="I95" s="51">
        <f>SUM(E95:H95)</f>
        <v>4653000</v>
      </c>
      <c r="J95" s="18">
        <v>4360285</v>
      </c>
      <c r="K95" s="52">
        <f t="shared" si="17"/>
        <v>93.709112400601754</v>
      </c>
      <c r="L95" s="3"/>
    </row>
    <row r="96" spans="2:13" s="4" customFormat="1" x14ac:dyDescent="0.2">
      <c r="B96" s="32">
        <v>73</v>
      </c>
      <c r="C96" s="49">
        <v>424331</v>
      </c>
      <c r="D96" s="58" t="s">
        <v>115</v>
      </c>
      <c r="E96" s="51"/>
      <c r="F96" s="51">
        <v>1169000</v>
      </c>
      <c r="G96" s="51"/>
      <c r="H96" s="51"/>
      <c r="I96" s="51">
        <f>SUM(E96:H96)</f>
        <v>1169000</v>
      </c>
      <c r="J96" s="18">
        <v>1565046</v>
      </c>
      <c r="K96" s="52">
        <f t="shared" si="17"/>
        <v>133.87904191616767</v>
      </c>
      <c r="L96" s="3"/>
    </row>
    <row r="97" spans="2:12" s="4" customFormat="1" x14ac:dyDescent="0.2">
      <c r="B97" s="32">
        <v>74</v>
      </c>
      <c r="C97" s="49">
        <v>424341</v>
      </c>
      <c r="D97" s="58" t="s">
        <v>46</v>
      </c>
      <c r="E97" s="51"/>
      <c r="F97" s="51">
        <v>10550</v>
      </c>
      <c r="G97" s="51"/>
      <c r="H97" s="51">
        <v>5000</v>
      </c>
      <c r="I97" s="51">
        <f>SUM(E97:H97)</f>
        <v>15550</v>
      </c>
      <c r="J97" s="18">
        <v>8767</v>
      </c>
      <c r="K97" s="52">
        <f t="shared" si="17"/>
        <v>56.379421221864959</v>
      </c>
      <c r="L97" s="3"/>
    </row>
    <row r="98" spans="2:12" s="4" customFormat="1" ht="28.5" x14ac:dyDescent="0.2">
      <c r="B98" s="32">
        <v>75</v>
      </c>
      <c r="C98" s="49">
        <v>424351</v>
      </c>
      <c r="D98" s="58" t="s">
        <v>185</v>
      </c>
      <c r="E98" s="51"/>
      <c r="F98" s="51">
        <v>130000</v>
      </c>
      <c r="G98" s="51"/>
      <c r="H98" s="51"/>
      <c r="I98" s="51">
        <f>SUM(E98:H98)</f>
        <v>130000</v>
      </c>
      <c r="J98" s="18"/>
      <c r="K98" s="52">
        <f t="shared" si="17"/>
        <v>0</v>
      </c>
      <c r="L98" s="3"/>
    </row>
    <row r="99" spans="2:12" s="4" customFormat="1" x14ac:dyDescent="0.25">
      <c r="B99" s="38" t="s">
        <v>75</v>
      </c>
      <c r="C99" s="33">
        <v>425</v>
      </c>
      <c r="D99" s="59" t="s">
        <v>161</v>
      </c>
      <c r="E99" s="35">
        <f>SUM(E100:E102)</f>
        <v>98880</v>
      </c>
      <c r="F99" s="35">
        <f t="shared" ref="F99:H99" si="22">SUM(F100:F102)</f>
        <v>28617000</v>
      </c>
      <c r="G99" s="35">
        <f t="shared" si="22"/>
        <v>25000</v>
      </c>
      <c r="H99" s="35">
        <f t="shared" si="22"/>
        <v>1360000</v>
      </c>
      <c r="I99" s="35">
        <f>SUM(I100:I102)</f>
        <v>30100880</v>
      </c>
      <c r="J99" s="36">
        <f>SUM(J100:J102)</f>
        <v>36132250</v>
      </c>
      <c r="K99" s="55">
        <f t="shared" si="17"/>
        <v>120.03718828153862</v>
      </c>
      <c r="L99" s="3"/>
    </row>
    <row r="100" spans="2:12" s="4" customFormat="1" x14ac:dyDescent="0.2">
      <c r="B100" s="32">
        <v>76</v>
      </c>
      <c r="C100" s="49">
        <v>42511</v>
      </c>
      <c r="D100" s="58" t="s">
        <v>107</v>
      </c>
      <c r="E100" s="51"/>
      <c r="F100" s="51">
        <v>3803000</v>
      </c>
      <c r="G100" s="51"/>
      <c r="H100" s="51">
        <v>1250000</v>
      </c>
      <c r="I100" s="51">
        <f>SUM(E100:H100)</f>
        <v>5053000</v>
      </c>
      <c r="J100" s="18">
        <v>6265782</v>
      </c>
      <c r="K100" s="52">
        <f t="shared" si="17"/>
        <v>124.00122699386502</v>
      </c>
      <c r="L100" s="3"/>
    </row>
    <row r="101" spans="2:12" s="4" customFormat="1" x14ac:dyDescent="0.2">
      <c r="B101" s="32">
        <v>77</v>
      </c>
      <c r="C101" s="49">
        <v>42522</v>
      </c>
      <c r="D101" s="58" t="s">
        <v>108</v>
      </c>
      <c r="E101" s="51"/>
      <c r="F101" s="51">
        <v>5314000</v>
      </c>
      <c r="G101" s="51">
        <v>25000</v>
      </c>
      <c r="H101" s="51">
        <v>110000</v>
      </c>
      <c r="I101" s="51">
        <f>SUM(E101:H101)</f>
        <v>5449000</v>
      </c>
      <c r="J101" s="18">
        <v>7284505</v>
      </c>
      <c r="K101" s="52">
        <f t="shared" si="17"/>
        <v>133.68517159111764</v>
      </c>
      <c r="L101" s="3"/>
    </row>
    <row r="102" spans="2:12" s="4" customFormat="1" ht="13.5" customHeight="1" x14ac:dyDescent="0.2">
      <c r="B102" s="32">
        <v>78</v>
      </c>
      <c r="C102" s="49">
        <v>42525</v>
      </c>
      <c r="D102" s="58" t="s">
        <v>109</v>
      </c>
      <c r="E102" s="51">
        <v>98880</v>
      </c>
      <c r="F102" s="51">
        <v>19500000</v>
      </c>
      <c r="G102" s="35"/>
      <c r="H102" s="51"/>
      <c r="I102" s="51">
        <f>SUM(E102:H102)</f>
        <v>19598880</v>
      </c>
      <c r="J102" s="18">
        <v>22581963</v>
      </c>
      <c r="K102" s="52">
        <f t="shared" si="17"/>
        <v>115.22068097768852</v>
      </c>
      <c r="L102" s="3"/>
    </row>
    <row r="103" spans="2:12" s="4" customFormat="1" ht="18" customHeight="1" x14ac:dyDescent="0.25">
      <c r="B103" s="38" t="s">
        <v>76</v>
      </c>
      <c r="C103" s="33">
        <v>426</v>
      </c>
      <c r="D103" s="59" t="s">
        <v>162</v>
      </c>
      <c r="E103" s="35">
        <f t="shared" ref="E103:J103" si="23">SUM(E104:E126)</f>
        <v>1123207</v>
      </c>
      <c r="F103" s="35">
        <f t="shared" si="23"/>
        <v>473542391</v>
      </c>
      <c r="G103" s="35">
        <f t="shared" si="23"/>
        <v>13000</v>
      </c>
      <c r="H103" s="35">
        <f t="shared" si="23"/>
        <v>1932000</v>
      </c>
      <c r="I103" s="35">
        <f t="shared" si="23"/>
        <v>476610598</v>
      </c>
      <c r="J103" s="36">
        <f t="shared" si="23"/>
        <v>450846217</v>
      </c>
      <c r="K103" s="55">
        <f t="shared" si="17"/>
        <v>94.594249244956998</v>
      </c>
      <c r="L103" s="3"/>
    </row>
    <row r="104" spans="2:12" s="4" customFormat="1" ht="14.25" customHeight="1" x14ac:dyDescent="0.2">
      <c r="B104" s="32">
        <v>79</v>
      </c>
      <c r="C104" s="49">
        <v>426111</v>
      </c>
      <c r="D104" s="58" t="s">
        <v>117</v>
      </c>
      <c r="E104" s="51">
        <v>170045</v>
      </c>
      <c r="F104" s="60">
        <v>4600000</v>
      </c>
      <c r="G104" s="51">
        <v>13000</v>
      </c>
      <c r="H104" s="51">
        <v>1000</v>
      </c>
      <c r="I104" s="51">
        <f t="shared" ref="I104:I126" si="24">SUM(E104:H104)</f>
        <v>4784045</v>
      </c>
      <c r="J104" s="18">
        <v>4582314</v>
      </c>
      <c r="K104" s="52">
        <f t="shared" si="17"/>
        <v>95.783254547145773</v>
      </c>
      <c r="L104" s="3"/>
    </row>
    <row r="105" spans="2:12" s="4" customFormat="1" x14ac:dyDescent="0.2">
      <c r="B105" s="32">
        <v>80</v>
      </c>
      <c r="C105" s="49">
        <v>426121</v>
      </c>
      <c r="D105" s="58" t="s">
        <v>26</v>
      </c>
      <c r="E105" s="51"/>
      <c r="F105" s="60">
        <v>500000</v>
      </c>
      <c r="G105" s="51"/>
      <c r="H105" s="51"/>
      <c r="I105" s="51">
        <f t="shared" si="24"/>
        <v>500000</v>
      </c>
      <c r="J105" s="18">
        <v>456060</v>
      </c>
      <c r="K105" s="52">
        <f t="shared" si="17"/>
        <v>91.212000000000003</v>
      </c>
      <c r="L105" s="3"/>
    </row>
    <row r="106" spans="2:12" s="4" customFormat="1" ht="14.25" customHeight="1" x14ac:dyDescent="0.2">
      <c r="B106" s="32">
        <v>81</v>
      </c>
      <c r="C106" s="49">
        <v>426123</v>
      </c>
      <c r="D106" s="58" t="s">
        <v>153</v>
      </c>
      <c r="E106" s="51"/>
      <c r="F106" s="60">
        <v>756000</v>
      </c>
      <c r="G106" s="51"/>
      <c r="H106" s="51"/>
      <c r="I106" s="51">
        <f t="shared" si="24"/>
        <v>756000</v>
      </c>
      <c r="J106" s="18">
        <v>755622</v>
      </c>
      <c r="K106" s="52">
        <f t="shared" si="17"/>
        <v>99.95</v>
      </c>
      <c r="L106" s="3"/>
    </row>
    <row r="107" spans="2:12" s="4" customFormat="1" x14ac:dyDescent="0.2">
      <c r="B107" s="32">
        <v>82</v>
      </c>
      <c r="C107" s="49">
        <v>426124</v>
      </c>
      <c r="D107" s="58" t="s">
        <v>146</v>
      </c>
      <c r="E107" s="51"/>
      <c r="F107" s="60">
        <v>200000</v>
      </c>
      <c r="G107" s="51"/>
      <c r="H107" s="51"/>
      <c r="I107" s="51">
        <f t="shared" si="24"/>
        <v>200000</v>
      </c>
      <c r="J107" s="18">
        <v>268039</v>
      </c>
      <c r="K107" s="52">
        <f t="shared" si="17"/>
        <v>134.01949999999999</v>
      </c>
      <c r="L107" s="3"/>
    </row>
    <row r="108" spans="2:12" s="4" customFormat="1" ht="13.5" customHeight="1" x14ac:dyDescent="0.2">
      <c r="B108" s="32">
        <v>83</v>
      </c>
      <c r="C108" s="49">
        <v>426312</v>
      </c>
      <c r="D108" s="58" t="s">
        <v>184</v>
      </c>
      <c r="E108" s="51"/>
      <c r="F108" s="60"/>
      <c r="G108" s="51"/>
      <c r="H108" s="51">
        <v>100000</v>
      </c>
      <c r="I108" s="51">
        <f t="shared" si="24"/>
        <v>100000</v>
      </c>
      <c r="J108" s="18">
        <v>176286</v>
      </c>
      <c r="K108" s="52">
        <f t="shared" si="17"/>
        <v>176.286</v>
      </c>
      <c r="L108" s="3"/>
    </row>
    <row r="109" spans="2:12" s="4" customFormat="1" x14ac:dyDescent="0.2">
      <c r="B109" s="32">
        <v>84</v>
      </c>
      <c r="C109" s="49">
        <v>426411</v>
      </c>
      <c r="D109" s="58" t="s">
        <v>24</v>
      </c>
      <c r="E109" s="51"/>
      <c r="F109" s="60">
        <v>750000</v>
      </c>
      <c r="G109" s="51"/>
      <c r="H109" s="51"/>
      <c r="I109" s="51">
        <f t="shared" si="24"/>
        <v>750000</v>
      </c>
      <c r="J109" s="18">
        <v>724821</v>
      </c>
      <c r="K109" s="52">
        <f t="shared" si="17"/>
        <v>96.642799999999994</v>
      </c>
      <c r="L109" s="3"/>
    </row>
    <row r="110" spans="2:12" s="4" customFormat="1" ht="15" customHeight="1" x14ac:dyDescent="0.2">
      <c r="B110" s="32">
        <v>85</v>
      </c>
      <c r="C110" s="49">
        <v>426591</v>
      </c>
      <c r="D110" s="58" t="s">
        <v>112</v>
      </c>
      <c r="E110" s="51"/>
      <c r="F110" s="60">
        <v>2615000</v>
      </c>
      <c r="G110" s="51"/>
      <c r="H110" s="51"/>
      <c r="I110" s="51">
        <f t="shared" si="24"/>
        <v>2615000</v>
      </c>
      <c r="J110" s="18">
        <v>2701007</v>
      </c>
      <c r="K110" s="52">
        <f t="shared" si="17"/>
        <v>103.28898661567878</v>
      </c>
      <c r="L110" s="3"/>
    </row>
    <row r="111" spans="2:12" s="4" customFormat="1" x14ac:dyDescent="0.2">
      <c r="B111" s="32">
        <v>86</v>
      </c>
      <c r="C111" s="49">
        <v>4267111</v>
      </c>
      <c r="D111" s="58" t="s">
        <v>47</v>
      </c>
      <c r="E111" s="51"/>
      <c r="F111" s="60">
        <v>133078986</v>
      </c>
      <c r="G111" s="51"/>
      <c r="H111" s="51">
        <v>341000</v>
      </c>
      <c r="I111" s="51">
        <f t="shared" si="24"/>
        <v>133419986</v>
      </c>
      <c r="J111" s="18">
        <v>129865601</v>
      </c>
      <c r="K111" s="52">
        <f t="shared" si="17"/>
        <v>97.335942607579057</v>
      </c>
      <c r="L111" s="3"/>
    </row>
    <row r="112" spans="2:12" s="4" customFormat="1" x14ac:dyDescent="0.2">
      <c r="B112" s="32">
        <v>87</v>
      </c>
      <c r="C112" s="49">
        <v>4267112</v>
      </c>
      <c r="D112" s="58" t="s">
        <v>87</v>
      </c>
      <c r="E112" s="51">
        <v>276590</v>
      </c>
      <c r="F112" s="60">
        <v>144000000</v>
      </c>
      <c r="G112" s="51"/>
      <c r="H112" s="51">
        <v>153000</v>
      </c>
      <c r="I112" s="51">
        <f t="shared" si="24"/>
        <v>144429590</v>
      </c>
      <c r="J112" s="18">
        <v>133273738</v>
      </c>
      <c r="K112" s="52">
        <f t="shared" si="17"/>
        <v>92.275923514011225</v>
      </c>
      <c r="L112" s="3"/>
    </row>
    <row r="113" spans="2:12" s="4" customFormat="1" x14ac:dyDescent="0.2">
      <c r="B113" s="32">
        <v>88</v>
      </c>
      <c r="C113" s="49">
        <v>4267113</v>
      </c>
      <c r="D113" s="58" t="s">
        <v>25</v>
      </c>
      <c r="E113" s="51">
        <v>144116</v>
      </c>
      <c r="F113" s="60">
        <v>8193813</v>
      </c>
      <c r="G113" s="51"/>
      <c r="H113" s="51">
        <v>220000</v>
      </c>
      <c r="I113" s="51">
        <f t="shared" si="24"/>
        <v>8557929</v>
      </c>
      <c r="J113" s="18">
        <v>13118554</v>
      </c>
      <c r="K113" s="52">
        <f t="shared" si="17"/>
        <v>153.2912226778231</v>
      </c>
      <c r="L113" s="3"/>
    </row>
    <row r="114" spans="2:12" s="4" customFormat="1" x14ac:dyDescent="0.2">
      <c r="B114" s="32">
        <v>89</v>
      </c>
      <c r="C114" s="49">
        <v>4267115</v>
      </c>
      <c r="D114" s="58" t="s">
        <v>147</v>
      </c>
      <c r="E114" s="51">
        <v>145441</v>
      </c>
      <c r="F114" s="60">
        <v>85665864</v>
      </c>
      <c r="G114" s="51"/>
      <c r="H114" s="51"/>
      <c r="I114" s="51">
        <f t="shared" si="24"/>
        <v>85811305</v>
      </c>
      <c r="J114" s="18">
        <v>85599138</v>
      </c>
      <c r="K114" s="52">
        <f t="shared" si="17"/>
        <v>99.752751691633165</v>
      </c>
      <c r="L114" s="3"/>
    </row>
    <row r="115" spans="2:12" s="4" customFormat="1" x14ac:dyDescent="0.2">
      <c r="B115" s="32">
        <v>90</v>
      </c>
      <c r="C115" s="49">
        <v>4267116</v>
      </c>
      <c r="D115" s="58" t="s">
        <v>106</v>
      </c>
      <c r="E115" s="51"/>
      <c r="F115" s="60">
        <v>6967222</v>
      </c>
      <c r="G115" s="51"/>
      <c r="H115" s="51"/>
      <c r="I115" s="51">
        <f t="shared" si="24"/>
        <v>6967222</v>
      </c>
      <c r="J115" s="18">
        <v>4920411</v>
      </c>
      <c r="K115" s="52">
        <f t="shared" si="17"/>
        <v>70.622279582881092</v>
      </c>
      <c r="L115" s="3"/>
    </row>
    <row r="116" spans="2:12" s="4" customFormat="1" x14ac:dyDescent="0.2">
      <c r="B116" s="32">
        <v>91</v>
      </c>
      <c r="C116" s="49">
        <v>4267117</v>
      </c>
      <c r="D116" s="58" t="s">
        <v>148</v>
      </c>
      <c r="E116" s="51"/>
      <c r="F116" s="60">
        <v>8012655</v>
      </c>
      <c r="G116" s="51"/>
      <c r="H116" s="51">
        <v>1025000</v>
      </c>
      <c r="I116" s="51">
        <f t="shared" si="24"/>
        <v>9037655</v>
      </c>
      <c r="J116" s="18">
        <v>9058053</v>
      </c>
      <c r="K116" s="52">
        <f t="shared" si="17"/>
        <v>100.2257001401359</v>
      </c>
      <c r="L116" s="3"/>
    </row>
    <row r="117" spans="2:12" s="4" customFormat="1" x14ac:dyDescent="0.2">
      <c r="B117" s="32">
        <v>92</v>
      </c>
      <c r="C117" s="49">
        <v>426791</v>
      </c>
      <c r="D117" s="58" t="s">
        <v>183</v>
      </c>
      <c r="E117" s="51">
        <v>104837</v>
      </c>
      <c r="F117" s="60">
        <v>17100000</v>
      </c>
      <c r="G117" s="51"/>
      <c r="H117" s="51"/>
      <c r="I117" s="51">
        <f t="shared" si="24"/>
        <v>17204837</v>
      </c>
      <c r="J117" s="18">
        <v>17602356</v>
      </c>
      <c r="K117" s="52">
        <f t="shared" si="17"/>
        <v>102.31050721375622</v>
      </c>
      <c r="L117" s="3"/>
    </row>
    <row r="118" spans="2:12" s="4" customFormat="1" x14ac:dyDescent="0.2">
      <c r="B118" s="32">
        <v>93</v>
      </c>
      <c r="C118" s="49">
        <v>4267118</v>
      </c>
      <c r="D118" s="58" t="s">
        <v>149</v>
      </c>
      <c r="E118" s="51"/>
      <c r="F118" s="60">
        <v>60800</v>
      </c>
      <c r="G118" s="51"/>
      <c r="H118" s="51">
        <v>32000</v>
      </c>
      <c r="I118" s="51">
        <f t="shared" si="24"/>
        <v>92800</v>
      </c>
      <c r="J118" s="18">
        <v>48773</v>
      </c>
      <c r="K118" s="52">
        <f t="shared" si="17"/>
        <v>52.557112068965516</v>
      </c>
      <c r="L118" s="3"/>
    </row>
    <row r="119" spans="2:12" s="4" customFormat="1" x14ac:dyDescent="0.2">
      <c r="B119" s="32">
        <v>94</v>
      </c>
      <c r="C119" s="49">
        <v>426811</v>
      </c>
      <c r="D119" s="58" t="s">
        <v>111</v>
      </c>
      <c r="E119" s="51">
        <v>121204</v>
      </c>
      <c r="F119" s="60">
        <v>12700000</v>
      </c>
      <c r="G119" s="51"/>
      <c r="H119" s="51">
        <v>10000</v>
      </c>
      <c r="I119" s="51">
        <f t="shared" si="24"/>
        <v>12831204</v>
      </c>
      <c r="J119" s="18">
        <v>12353986</v>
      </c>
      <c r="K119" s="52">
        <f t="shared" si="17"/>
        <v>96.28080108460594</v>
      </c>
      <c r="L119" s="3"/>
    </row>
    <row r="120" spans="2:12" s="4" customFormat="1" x14ac:dyDescent="0.2">
      <c r="B120" s="32">
        <v>95</v>
      </c>
      <c r="C120" s="49">
        <v>426823</v>
      </c>
      <c r="D120" s="58" t="s">
        <v>27</v>
      </c>
      <c r="E120" s="51">
        <v>160974</v>
      </c>
      <c r="F120" s="60">
        <v>26602051</v>
      </c>
      <c r="G120" s="51"/>
      <c r="H120" s="51"/>
      <c r="I120" s="51">
        <f t="shared" si="24"/>
        <v>26763025</v>
      </c>
      <c r="J120" s="18">
        <v>24931525</v>
      </c>
      <c r="K120" s="52">
        <f t="shared" si="17"/>
        <v>93.156603186672655</v>
      </c>
      <c r="L120" s="3"/>
    </row>
    <row r="121" spans="2:12" s="4" customFormat="1" x14ac:dyDescent="0.2">
      <c r="B121" s="32">
        <v>96</v>
      </c>
      <c r="C121" s="49">
        <v>426812</v>
      </c>
      <c r="D121" s="58" t="s">
        <v>150</v>
      </c>
      <c r="E121" s="51"/>
      <c r="F121" s="60">
        <v>12600000</v>
      </c>
      <c r="G121" s="51"/>
      <c r="H121" s="51">
        <v>10000</v>
      </c>
      <c r="I121" s="51">
        <f t="shared" si="24"/>
        <v>12610000</v>
      </c>
      <c r="J121" s="18">
        <v>832106</v>
      </c>
      <c r="K121" s="52">
        <f t="shared" si="17"/>
        <v>6.5987787470261701</v>
      </c>
      <c r="L121" s="3"/>
    </row>
    <row r="122" spans="2:12" s="4" customFormat="1" x14ac:dyDescent="0.2">
      <c r="B122" s="32">
        <v>97</v>
      </c>
      <c r="C122" s="49">
        <v>426911</v>
      </c>
      <c r="D122" s="58" t="s">
        <v>151</v>
      </c>
      <c r="E122" s="51"/>
      <c r="F122" s="51">
        <v>3550000</v>
      </c>
      <c r="G122" s="51"/>
      <c r="H122" s="51">
        <v>5000</v>
      </c>
      <c r="I122" s="51">
        <f t="shared" si="24"/>
        <v>3555000</v>
      </c>
      <c r="J122" s="18">
        <v>3529525</v>
      </c>
      <c r="K122" s="52">
        <f t="shared" si="17"/>
        <v>99.283403656821378</v>
      </c>
      <c r="L122" s="3"/>
    </row>
    <row r="123" spans="2:12" s="4" customFormat="1" x14ac:dyDescent="0.2">
      <c r="B123" s="32">
        <v>98</v>
      </c>
      <c r="C123" s="49">
        <v>4269111</v>
      </c>
      <c r="D123" s="58" t="s">
        <v>28</v>
      </c>
      <c r="E123" s="51"/>
      <c r="F123" s="51">
        <v>4480000</v>
      </c>
      <c r="G123" s="51"/>
      <c r="H123" s="51"/>
      <c r="I123" s="51">
        <f t="shared" si="24"/>
        <v>4480000</v>
      </c>
      <c r="J123" s="18">
        <v>4531205</v>
      </c>
      <c r="K123" s="52">
        <f t="shared" si="17"/>
        <v>101.14296874999999</v>
      </c>
      <c r="L123" s="3"/>
    </row>
    <row r="124" spans="2:12" s="4" customFormat="1" x14ac:dyDescent="0.2">
      <c r="B124" s="32">
        <v>99</v>
      </c>
      <c r="C124" s="49">
        <v>4269112</v>
      </c>
      <c r="D124" s="58" t="s">
        <v>48</v>
      </c>
      <c r="E124" s="51"/>
      <c r="F124" s="51">
        <v>175000</v>
      </c>
      <c r="G124" s="51"/>
      <c r="H124" s="51"/>
      <c r="I124" s="51">
        <f t="shared" si="24"/>
        <v>175000</v>
      </c>
      <c r="J124" s="18">
        <v>165600</v>
      </c>
      <c r="K124" s="52">
        <f t="shared" si="17"/>
        <v>94.628571428571433</v>
      </c>
      <c r="L124" s="3"/>
    </row>
    <row r="125" spans="2:12" s="4" customFormat="1" x14ac:dyDescent="0.2">
      <c r="B125" s="32">
        <v>100</v>
      </c>
      <c r="C125" s="49">
        <v>426912</v>
      </c>
      <c r="D125" s="58" t="s">
        <v>152</v>
      </c>
      <c r="E125" s="51"/>
      <c r="F125" s="51">
        <v>280000</v>
      </c>
      <c r="G125" s="51"/>
      <c r="H125" s="51"/>
      <c r="I125" s="51">
        <f t="shared" si="24"/>
        <v>280000</v>
      </c>
      <c r="J125" s="18">
        <v>272677</v>
      </c>
      <c r="K125" s="52">
        <f t="shared" si="17"/>
        <v>97.38464285714285</v>
      </c>
      <c r="L125" s="3"/>
    </row>
    <row r="126" spans="2:12" s="4" customFormat="1" x14ac:dyDescent="0.2">
      <c r="B126" s="32">
        <v>101</v>
      </c>
      <c r="C126" s="49">
        <v>426913</v>
      </c>
      <c r="D126" s="58" t="s">
        <v>113</v>
      </c>
      <c r="E126" s="51"/>
      <c r="F126" s="51">
        <v>655000</v>
      </c>
      <c r="G126" s="51"/>
      <c r="H126" s="51">
        <v>35000</v>
      </c>
      <c r="I126" s="51">
        <f t="shared" si="24"/>
        <v>690000</v>
      </c>
      <c r="J126" s="18">
        <v>1078820</v>
      </c>
      <c r="K126" s="52">
        <f t="shared" si="17"/>
        <v>156.35072463768117</v>
      </c>
      <c r="L126" s="3"/>
    </row>
    <row r="127" spans="2:12" s="4" customFormat="1" ht="30" x14ac:dyDescent="0.25">
      <c r="B127" s="38" t="s">
        <v>77</v>
      </c>
      <c r="C127" s="33">
        <v>43</v>
      </c>
      <c r="D127" s="59" t="s">
        <v>94</v>
      </c>
      <c r="E127" s="35"/>
      <c r="F127" s="35"/>
      <c r="G127" s="35"/>
      <c r="H127" s="35">
        <f>SUM(H128+H131)</f>
        <v>2700000</v>
      </c>
      <c r="I127" s="35">
        <f t="shared" ref="I127:I139" si="25">SUM(E127+F127+G127+H127)</f>
        <v>2700000</v>
      </c>
      <c r="J127" s="18"/>
      <c r="K127" s="56">
        <f t="shared" si="17"/>
        <v>0</v>
      </c>
      <c r="L127" s="3"/>
    </row>
    <row r="128" spans="2:12" s="4" customFormat="1" ht="30" x14ac:dyDescent="0.25">
      <c r="B128" s="38" t="s">
        <v>78</v>
      </c>
      <c r="C128" s="33">
        <v>431</v>
      </c>
      <c r="D128" s="59" t="s">
        <v>163</v>
      </c>
      <c r="E128" s="35"/>
      <c r="F128" s="35"/>
      <c r="G128" s="35"/>
      <c r="H128" s="35">
        <f>SUM(H129:H130)</f>
        <v>2500000</v>
      </c>
      <c r="I128" s="35">
        <f t="shared" si="25"/>
        <v>2500000</v>
      </c>
      <c r="J128" s="18"/>
      <c r="K128" s="56">
        <f t="shared" si="17"/>
        <v>0</v>
      </c>
      <c r="L128" s="3"/>
    </row>
    <row r="129" spans="2:12" s="4" customFormat="1" x14ac:dyDescent="0.2">
      <c r="B129" s="32">
        <v>102</v>
      </c>
      <c r="C129" s="49">
        <v>431111</v>
      </c>
      <c r="D129" s="58" t="s">
        <v>31</v>
      </c>
      <c r="E129" s="51"/>
      <c r="F129" s="51"/>
      <c r="G129" s="51"/>
      <c r="H129" s="51">
        <v>650000</v>
      </c>
      <c r="I129" s="51">
        <f t="shared" si="25"/>
        <v>650000</v>
      </c>
      <c r="J129" s="18"/>
      <c r="K129" s="52">
        <f t="shared" si="17"/>
        <v>0</v>
      </c>
      <c r="L129" s="3"/>
    </row>
    <row r="130" spans="2:12" s="4" customFormat="1" x14ac:dyDescent="0.2">
      <c r="B130" s="32">
        <v>103</v>
      </c>
      <c r="C130" s="49">
        <v>431211</v>
      </c>
      <c r="D130" s="58" t="s">
        <v>32</v>
      </c>
      <c r="E130" s="51"/>
      <c r="F130" s="51"/>
      <c r="G130" s="51"/>
      <c r="H130" s="51">
        <v>1850000</v>
      </c>
      <c r="I130" s="51">
        <f t="shared" si="25"/>
        <v>1850000</v>
      </c>
      <c r="J130" s="18"/>
      <c r="K130" s="52">
        <f t="shared" si="17"/>
        <v>0</v>
      </c>
      <c r="L130" s="3"/>
    </row>
    <row r="131" spans="2:12" s="4" customFormat="1" ht="15" customHeight="1" x14ac:dyDescent="0.2">
      <c r="B131" s="38" t="s">
        <v>79</v>
      </c>
      <c r="C131" s="49">
        <v>431000</v>
      </c>
      <c r="D131" s="59" t="s">
        <v>164</v>
      </c>
      <c r="E131" s="51"/>
      <c r="F131" s="51"/>
      <c r="G131" s="51"/>
      <c r="H131" s="35">
        <f>SUM(H132)</f>
        <v>200000</v>
      </c>
      <c r="I131" s="35">
        <f t="shared" si="25"/>
        <v>200000</v>
      </c>
      <c r="J131" s="18"/>
      <c r="K131" s="52">
        <f t="shared" si="17"/>
        <v>0</v>
      </c>
      <c r="L131" s="3"/>
    </row>
    <row r="132" spans="2:12" s="4" customFormat="1" x14ac:dyDescent="0.2">
      <c r="B132" s="32">
        <v>104</v>
      </c>
      <c r="C132" s="49">
        <v>435111</v>
      </c>
      <c r="D132" s="58" t="s">
        <v>49</v>
      </c>
      <c r="E132" s="51"/>
      <c r="F132" s="51"/>
      <c r="G132" s="51"/>
      <c r="H132" s="51">
        <v>200000</v>
      </c>
      <c r="I132" s="51">
        <f t="shared" si="25"/>
        <v>200000</v>
      </c>
      <c r="J132" s="18"/>
      <c r="K132" s="52">
        <f t="shared" si="17"/>
        <v>0</v>
      </c>
      <c r="L132" s="3"/>
    </row>
    <row r="133" spans="2:12" s="4" customFormat="1" ht="32.25" customHeight="1" x14ac:dyDescent="0.25">
      <c r="B133" s="38" t="s">
        <v>80</v>
      </c>
      <c r="C133" s="33">
        <v>44</v>
      </c>
      <c r="D133" s="59" t="s">
        <v>95</v>
      </c>
      <c r="E133" s="51"/>
      <c r="F133" s="51"/>
      <c r="G133" s="51"/>
      <c r="H133" s="35">
        <f>SUM(H134)</f>
        <v>665000</v>
      </c>
      <c r="I133" s="35">
        <f t="shared" si="25"/>
        <v>665000</v>
      </c>
      <c r="J133" s="36">
        <f>SUM(J134)</f>
        <v>679778</v>
      </c>
      <c r="K133" s="37">
        <f t="shared" si="17"/>
        <v>102.22225563909775</v>
      </c>
      <c r="L133" s="3"/>
    </row>
    <row r="134" spans="2:12" s="4" customFormat="1" ht="16.5" customHeight="1" x14ac:dyDescent="0.25">
      <c r="B134" s="38" t="s">
        <v>81</v>
      </c>
      <c r="C134" s="33">
        <v>444</v>
      </c>
      <c r="D134" s="59" t="s">
        <v>165</v>
      </c>
      <c r="E134" s="51"/>
      <c r="F134" s="51"/>
      <c r="G134" s="51"/>
      <c r="H134" s="35">
        <f>SUM(H135:H135)</f>
        <v>665000</v>
      </c>
      <c r="I134" s="35">
        <f t="shared" si="25"/>
        <v>665000</v>
      </c>
      <c r="J134" s="35">
        <f>SUM(J135)</f>
        <v>679778</v>
      </c>
      <c r="K134" s="37">
        <f t="shared" si="17"/>
        <v>102.22225563909775</v>
      </c>
      <c r="L134" s="3"/>
    </row>
    <row r="135" spans="2:12" s="4" customFormat="1" x14ac:dyDescent="0.2">
      <c r="B135" s="32">
        <v>105</v>
      </c>
      <c r="C135" s="49">
        <v>444211</v>
      </c>
      <c r="D135" s="58" t="s">
        <v>50</v>
      </c>
      <c r="E135" s="51"/>
      <c r="F135" s="51"/>
      <c r="G135" s="51"/>
      <c r="H135" s="51">
        <v>665000</v>
      </c>
      <c r="I135" s="51">
        <f t="shared" si="25"/>
        <v>665000</v>
      </c>
      <c r="J135" s="18">
        <v>679778</v>
      </c>
      <c r="K135" s="52">
        <f t="shared" si="17"/>
        <v>102.22225563909775</v>
      </c>
      <c r="L135" s="3"/>
    </row>
    <row r="136" spans="2:12" s="4" customFormat="1" x14ac:dyDescent="0.25">
      <c r="B136" s="38" t="s">
        <v>82</v>
      </c>
      <c r="C136" s="33">
        <v>46</v>
      </c>
      <c r="D136" s="59" t="s">
        <v>110</v>
      </c>
      <c r="E136" s="35">
        <f>SUM(E137)</f>
        <v>0</v>
      </c>
      <c r="F136" s="35">
        <f>SUM(F137)</f>
        <v>5679566</v>
      </c>
      <c r="G136" s="51"/>
      <c r="H136" s="35">
        <f>SUM(H137)</f>
        <v>434000</v>
      </c>
      <c r="I136" s="35">
        <f t="shared" si="25"/>
        <v>6113566</v>
      </c>
      <c r="J136" s="36">
        <f>SUM(J137)</f>
        <v>5974554</v>
      </c>
      <c r="K136" s="37">
        <f t="shared" si="17"/>
        <v>97.726171599357897</v>
      </c>
      <c r="L136" s="3"/>
    </row>
    <row r="137" spans="2:12" s="4" customFormat="1" ht="21.75" customHeight="1" x14ac:dyDescent="0.25">
      <c r="B137" s="38" t="s">
        <v>83</v>
      </c>
      <c r="C137" s="33">
        <v>465</v>
      </c>
      <c r="D137" s="59" t="s">
        <v>186</v>
      </c>
      <c r="E137" s="35">
        <f>SUM(E138)</f>
        <v>0</v>
      </c>
      <c r="F137" s="35">
        <f>SUM(F138)</f>
        <v>5679566</v>
      </c>
      <c r="G137" s="51"/>
      <c r="H137" s="35">
        <f t="shared" ref="H137" si="26">SUM(H138)</f>
        <v>434000</v>
      </c>
      <c r="I137" s="35">
        <f t="shared" si="25"/>
        <v>6113566</v>
      </c>
      <c r="J137" s="36">
        <f>SUM(J138)</f>
        <v>5974554</v>
      </c>
      <c r="K137" s="37">
        <f t="shared" si="17"/>
        <v>97.726171599357897</v>
      </c>
      <c r="L137" s="3"/>
    </row>
    <row r="138" spans="2:12" s="4" customFormat="1" x14ac:dyDescent="0.25">
      <c r="B138" s="32">
        <v>106</v>
      </c>
      <c r="C138" s="49">
        <v>465112</v>
      </c>
      <c r="D138" s="58" t="s">
        <v>187</v>
      </c>
      <c r="E138" s="51"/>
      <c r="F138" s="51">
        <v>5679566</v>
      </c>
      <c r="G138" s="51"/>
      <c r="H138" s="51">
        <v>434000</v>
      </c>
      <c r="I138" s="51">
        <f t="shared" si="25"/>
        <v>6113566</v>
      </c>
      <c r="J138" s="18">
        <v>5974554</v>
      </c>
      <c r="K138" s="56">
        <f t="shared" si="17"/>
        <v>97.726171599357897</v>
      </c>
      <c r="L138" s="3"/>
    </row>
    <row r="139" spans="2:12" s="4" customFormat="1" x14ac:dyDescent="0.25">
      <c r="B139" s="38" t="s">
        <v>84</v>
      </c>
      <c r="C139" s="33">
        <v>48</v>
      </c>
      <c r="D139" s="59" t="s">
        <v>96</v>
      </c>
      <c r="E139" s="35">
        <f>SUM(E140+E145)</f>
        <v>0</v>
      </c>
      <c r="F139" s="35">
        <f>SUM(F140+F145)</f>
        <v>42000</v>
      </c>
      <c r="G139" s="35">
        <f>SUM(G140+G145)</f>
        <v>220000</v>
      </c>
      <c r="H139" s="35">
        <f>SUM(H140+H145)</f>
        <v>4433270</v>
      </c>
      <c r="I139" s="35">
        <f t="shared" si="25"/>
        <v>4695270</v>
      </c>
      <c r="J139" s="36">
        <f>SUM(J140+J145)</f>
        <v>908252</v>
      </c>
      <c r="K139" s="37">
        <f t="shared" ref="K139:K158" si="27">SUM(J139/I139*100)</f>
        <v>19.343978088587026</v>
      </c>
      <c r="L139" s="3"/>
    </row>
    <row r="140" spans="2:12" s="4" customFormat="1" ht="19.5" customHeight="1" x14ac:dyDescent="0.25">
      <c r="B140" s="38" t="s">
        <v>85</v>
      </c>
      <c r="C140" s="33">
        <v>482</v>
      </c>
      <c r="D140" s="61" t="s">
        <v>166</v>
      </c>
      <c r="E140" s="35"/>
      <c r="F140" s="35">
        <f>SUM(F141:F144)</f>
        <v>42000</v>
      </c>
      <c r="G140" s="35">
        <f t="shared" ref="G140:I140" si="28">SUM(G141:G144)</f>
        <v>220000</v>
      </c>
      <c r="H140" s="35">
        <f t="shared" si="28"/>
        <v>11000</v>
      </c>
      <c r="I140" s="35">
        <f t="shared" si="28"/>
        <v>273000</v>
      </c>
      <c r="J140" s="36">
        <f>SUM(J141:J144)</f>
        <v>269051</v>
      </c>
      <c r="K140" s="37">
        <f t="shared" si="27"/>
        <v>98.553479853479857</v>
      </c>
      <c r="L140" s="3"/>
    </row>
    <row r="141" spans="2:12" s="4" customFormat="1" x14ac:dyDescent="0.2">
      <c r="B141" s="32">
        <v>107</v>
      </c>
      <c r="C141" s="49">
        <v>482111</v>
      </c>
      <c r="D141" s="58" t="s">
        <v>114</v>
      </c>
      <c r="E141" s="51"/>
      <c r="F141" s="51"/>
      <c r="G141" s="51">
        <v>220000</v>
      </c>
      <c r="H141" s="51"/>
      <c r="I141" s="51">
        <f t="shared" ref="I141:I146" si="29">SUM(E141+F141+G141+H141)</f>
        <v>220000</v>
      </c>
      <c r="J141" s="18">
        <v>217946</v>
      </c>
      <c r="K141" s="52">
        <f t="shared" si="27"/>
        <v>99.066363636363647</v>
      </c>
      <c r="L141" s="3"/>
    </row>
    <row r="142" spans="2:12" s="4" customFormat="1" x14ac:dyDescent="0.2">
      <c r="B142" s="32">
        <v>108</v>
      </c>
      <c r="C142" s="49">
        <v>482131</v>
      </c>
      <c r="D142" s="58" t="s">
        <v>29</v>
      </c>
      <c r="E142" s="51"/>
      <c r="F142" s="51">
        <v>42000</v>
      </c>
      <c r="G142" s="51"/>
      <c r="H142" s="51"/>
      <c r="I142" s="51">
        <f t="shared" si="29"/>
        <v>42000</v>
      </c>
      <c r="J142" s="18">
        <v>41611</v>
      </c>
      <c r="K142" s="52">
        <f t="shared" si="27"/>
        <v>99.073809523809516</v>
      </c>
      <c r="L142" s="3"/>
    </row>
    <row r="143" spans="2:12" s="4" customFormat="1" x14ac:dyDescent="0.2">
      <c r="B143" s="32">
        <v>109</v>
      </c>
      <c r="C143" s="49">
        <v>482211</v>
      </c>
      <c r="D143" s="58" t="s">
        <v>51</v>
      </c>
      <c r="E143" s="51"/>
      <c r="F143" s="51"/>
      <c r="G143" s="51"/>
      <c r="H143" s="51">
        <v>10000</v>
      </c>
      <c r="I143" s="51">
        <f t="shared" si="29"/>
        <v>10000</v>
      </c>
      <c r="J143" s="18">
        <v>9390</v>
      </c>
      <c r="K143" s="52">
        <f t="shared" si="27"/>
        <v>93.899999999999991</v>
      </c>
      <c r="L143" s="3"/>
    </row>
    <row r="144" spans="2:12" s="4" customFormat="1" x14ac:dyDescent="0.2">
      <c r="B144" s="32">
        <v>110</v>
      </c>
      <c r="C144" s="49">
        <v>482231</v>
      </c>
      <c r="D144" s="58" t="s">
        <v>154</v>
      </c>
      <c r="E144" s="51"/>
      <c r="F144" s="51"/>
      <c r="G144" s="51"/>
      <c r="H144" s="51">
        <v>1000</v>
      </c>
      <c r="I144" s="51">
        <f t="shared" si="29"/>
        <v>1000</v>
      </c>
      <c r="J144" s="18">
        <v>104</v>
      </c>
      <c r="K144" s="52">
        <f t="shared" si="27"/>
        <v>10.4</v>
      </c>
      <c r="L144" s="3"/>
    </row>
    <row r="145" spans="2:13" s="4" customFormat="1" ht="21" customHeight="1" x14ac:dyDescent="0.25">
      <c r="B145" s="38" t="s">
        <v>86</v>
      </c>
      <c r="C145" s="33">
        <v>483</v>
      </c>
      <c r="D145" s="59" t="s">
        <v>188</v>
      </c>
      <c r="E145" s="35">
        <f>SUM(E146)</f>
        <v>0</v>
      </c>
      <c r="F145" s="35">
        <f>SUM(F146)</f>
        <v>0</v>
      </c>
      <c r="G145" s="35"/>
      <c r="H145" s="35">
        <f>SUM(H146)</f>
        <v>4422270</v>
      </c>
      <c r="I145" s="35">
        <f t="shared" si="29"/>
        <v>4422270</v>
      </c>
      <c r="J145" s="36">
        <f>SUM(J146)</f>
        <v>639201</v>
      </c>
      <c r="K145" s="37">
        <f t="shared" si="27"/>
        <v>14.454137807053844</v>
      </c>
      <c r="L145" s="3"/>
    </row>
    <row r="146" spans="2:13" s="4" customFormat="1" ht="39.75" customHeight="1" x14ac:dyDescent="0.25">
      <c r="B146" s="32">
        <v>111</v>
      </c>
      <c r="C146" s="49">
        <v>483111</v>
      </c>
      <c r="D146" s="58" t="s">
        <v>122</v>
      </c>
      <c r="E146" s="51"/>
      <c r="F146" s="51"/>
      <c r="G146" s="51"/>
      <c r="H146" s="51">
        <v>4422270</v>
      </c>
      <c r="I146" s="35">
        <f t="shared" si="29"/>
        <v>4422270</v>
      </c>
      <c r="J146" s="36">
        <v>639201</v>
      </c>
      <c r="K146" s="37">
        <f t="shared" si="27"/>
        <v>14.454137807053844</v>
      </c>
      <c r="L146" s="3"/>
    </row>
    <row r="147" spans="2:13" s="4" customFormat="1" x14ac:dyDescent="0.25">
      <c r="B147" s="38" t="s">
        <v>62</v>
      </c>
      <c r="C147" s="33">
        <v>5</v>
      </c>
      <c r="D147" s="59" t="s">
        <v>89</v>
      </c>
      <c r="E147" s="35">
        <f>SUM(E149+E152)</f>
        <v>28121538</v>
      </c>
      <c r="F147" s="35">
        <f t="shared" ref="F147:H147" si="30">SUM(F148)</f>
        <v>0</v>
      </c>
      <c r="G147" s="35">
        <f t="shared" si="30"/>
        <v>5904000</v>
      </c>
      <c r="H147" s="35">
        <f t="shared" si="30"/>
        <v>4509200</v>
      </c>
      <c r="I147" s="35">
        <f>SUM(E147:H147)</f>
        <v>38534738</v>
      </c>
      <c r="J147" s="36">
        <f>SUM(J148)</f>
        <v>22625672</v>
      </c>
      <c r="K147" s="37">
        <f t="shared" si="27"/>
        <v>58.71500151369915</v>
      </c>
      <c r="L147" s="3"/>
    </row>
    <row r="148" spans="2:13" s="4" customFormat="1" x14ac:dyDescent="0.25">
      <c r="B148" s="38" t="s">
        <v>98</v>
      </c>
      <c r="C148" s="33">
        <v>51</v>
      </c>
      <c r="D148" s="59" t="s">
        <v>119</v>
      </c>
      <c r="E148" s="35">
        <f>SUM(E149+E152)</f>
        <v>28121538</v>
      </c>
      <c r="F148" s="35">
        <f t="shared" ref="F148:H148" si="31">SUM(F149+F152)</f>
        <v>0</v>
      </c>
      <c r="G148" s="35">
        <f t="shared" si="31"/>
        <v>5904000</v>
      </c>
      <c r="H148" s="35">
        <f t="shared" si="31"/>
        <v>4509200</v>
      </c>
      <c r="I148" s="35">
        <f>SUM(E148:H148)</f>
        <v>38534738</v>
      </c>
      <c r="J148" s="36">
        <f>SUM(J149+J152)</f>
        <v>22625672</v>
      </c>
      <c r="K148" s="37">
        <f t="shared" si="27"/>
        <v>58.71500151369915</v>
      </c>
      <c r="L148" s="3"/>
    </row>
    <row r="149" spans="2:13" s="4" customFormat="1" ht="21" customHeight="1" x14ac:dyDescent="0.25">
      <c r="B149" s="38" t="s">
        <v>99</v>
      </c>
      <c r="C149" s="33">
        <v>511</v>
      </c>
      <c r="D149" s="59" t="s">
        <v>167</v>
      </c>
      <c r="E149" s="35">
        <f>SUM(E150:E151)</f>
        <v>14346360</v>
      </c>
      <c r="F149" s="35">
        <f t="shared" ref="F149:H149" si="32">SUM(F150:F151)</f>
        <v>0</v>
      </c>
      <c r="G149" s="35">
        <f t="shared" si="32"/>
        <v>0</v>
      </c>
      <c r="H149" s="35">
        <f t="shared" si="32"/>
        <v>2507200</v>
      </c>
      <c r="I149" s="35">
        <f>SUM(E149:H149)</f>
        <v>16853560</v>
      </c>
      <c r="J149" s="36">
        <f>SUM(J150:J151)</f>
        <v>4641232</v>
      </c>
      <c r="K149" s="37">
        <f t="shared" si="27"/>
        <v>27.538585319659465</v>
      </c>
      <c r="L149" s="3"/>
    </row>
    <row r="150" spans="2:13" s="4" customFormat="1" x14ac:dyDescent="0.2">
      <c r="B150" s="32">
        <v>112</v>
      </c>
      <c r="C150" s="49">
        <v>511322</v>
      </c>
      <c r="D150" s="58" t="s">
        <v>102</v>
      </c>
      <c r="E150" s="51">
        <v>13770360</v>
      </c>
      <c r="F150" s="35"/>
      <c r="G150" s="51"/>
      <c r="H150" s="51">
        <v>2308000</v>
      </c>
      <c r="I150" s="51">
        <f>SUM(E150:H150)</f>
        <v>16078360</v>
      </c>
      <c r="J150" s="18">
        <v>3866032</v>
      </c>
      <c r="K150" s="52">
        <f t="shared" si="27"/>
        <v>24.044939906806416</v>
      </c>
      <c r="L150" s="3"/>
    </row>
    <row r="151" spans="2:13" s="4" customFormat="1" x14ac:dyDescent="0.2">
      <c r="B151" s="32">
        <v>113</v>
      </c>
      <c r="C151" s="49">
        <v>511451</v>
      </c>
      <c r="D151" s="58" t="s">
        <v>88</v>
      </c>
      <c r="E151" s="51">
        <v>576000</v>
      </c>
      <c r="F151" s="35"/>
      <c r="G151" s="35"/>
      <c r="H151" s="51">
        <v>199200</v>
      </c>
      <c r="I151" s="51">
        <f>SUM(E151:H151)</f>
        <v>775200</v>
      </c>
      <c r="J151" s="18">
        <v>775200</v>
      </c>
      <c r="K151" s="52">
        <f t="shared" si="27"/>
        <v>100</v>
      </c>
      <c r="L151" s="3"/>
    </row>
    <row r="152" spans="2:13" s="4" customFormat="1" x14ac:dyDescent="0.25">
      <c r="B152" s="38" t="s">
        <v>100</v>
      </c>
      <c r="C152" s="33">
        <v>512</v>
      </c>
      <c r="D152" s="59" t="s">
        <v>173</v>
      </c>
      <c r="E152" s="35">
        <f>SUM(E153:E158)</f>
        <v>13775178</v>
      </c>
      <c r="F152" s="35">
        <f t="shared" ref="F152:I152" si="33">SUM(F153:F158)</f>
        <v>0</v>
      </c>
      <c r="G152" s="35">
        <f t="shared" si="33"/>
        <v>5904000</v>
      </c>
      <c r="H152" s="35">
        <f t="shared" si="33"/>
        <v>2002000</v>
      </c>
      <c r="I152" s="35">
        <f t="shared" si="33"/>
        <v>21681178</v>
      </c>
      <c r="J152" s="36">
        <f>SUM(J153:J158)</f>
        <v>17984440</v>
      </c>
      <c r="K152" s="55">
        <f t="shared" si="27"/>
        <v>82.94955191087864</v>
      </c>
      <c r="L152" s="3"/>
    </row>
    <row r="153" spans="2:13" s="4" customFormat="1" x14ac:dyDescent="0.2">
      <c r="B153" s="32">
        <v>116</v>
      </c>
      <c r="C153" s="49">
        <v>512113</v>
      </c>
      <c r="D153" s="58" t="s">
        <v>140</v>
      </c>
      <c r="E153" s="51">
        <v>4481178</v>
      </c>
      <c r="F153" s="35"/>
      <c r="G153" s="51"/>
      <c r="H153" s="51"/>
      <c r="I153" s="51">
        <f>SUM(E153:H153)</f>
        <v>4481178</v>
      </c>
      <c r="J153" s="18">
        <v>4590708</v>
      </c>
      <c r="K153" s="52">
        <f t="shared" si="27"/>
        <v>102.44422337162237</v>
      </c>
      <c r="L153" s="3"/>
      <c r="M153" s="23"/>
    </row>
    <row r="154" spans="2:13" s="4" customFormat="1" x14ac:dyDescent="0.2">
      <c r="B154" s="32">
        <v>117</v>
      </c>
      <c r="C154" s="49">
        <v>512211</v>
      </c>
      <c r="D154" s="58" t="s">
        <v>141</v>
      </c>
      <c r="E154" s="51"/>
      <c r="F154" s="51"/>
      <c r="G154" s="51"/>
      <c r="H154" s="51">
        <v>154000</v>
      </c>
      <c r="I154" s="51">
        <f>SUM(E154:H154)</f>
        <v>154000</v>
      </c>
      <c r="J154" s="18">
        <v>264594</v>
      </c>
      <c r="K154" s="52">
        <f t="shared" si="27"/>
        <v>171.81428571428572</v>
      </c>
      <c r="L154" s="3"/>
    </row>
    <row r="155" spans="2:13" s="4" customFormat="1" x14ac:dyDescent="0.2">
      <c r="B155" s="32">
        <v>118</v>
      </c>
      <c r="C155" s="49">
        <v>512212</v>
      </c>
      <c r="D155" s="58" t="s">
        <v>142</v>
      </c>
      <c r="E155" s="51"/>
      <c r="F155" s="51"/>
      <c r="G155" s="51"/>
      <c r="H155" s="51">
        <v>586000</v>
      </c>
      <c r="I155" s="51">
        <f>SUM(E155:H155)</f>
        <v>586000</v>
      </c>
      <c r="J155" s="18">
        <v>708620</v>
      </c>
      <c r="K155" s="52">
        <f t="shared" si="27"/>
        <v>120.92491467576791</v>
      </c>
      <c r="L155" s="3"/>
    </row>
    <row r="156" spans="2:13" s="4" customFormat="1" x14ac:dyDescent="0.2">
      <c r="B156" s="32">
        <v>119</v>
      </c>
      <c r="C156" s="49">
        <v>512221</v>
      </c>
      <c r="D156" s="58" t="s">
        <v>30</v>
      </c>
      <c r="E156" s="51"/>
      <c r="F156" s="51"/>
      <c r="G156" s="51"/>
      <c r="H156" s="51">
        <v>1200000</v>
      </c>
      <c r="I156" s="51">
        <f>SUM(E156:H156)</f>
        <v>1200000</v>
      </c>
      <c r="J156" s="18">
        <v>1102166</v>
      </c>
      <c r="K156" s="52">
        <f t="shared" si="27"/>
        <v>91.847166666666666</v>
      </c>
      <c r="L156" s="3"/>
    </row>
    <row r="157" spans="2:13" s="4" customFormat="1" x14ac:dyDescent="0.2">
      <c r="B157" s="62">
        <v>121</v>
      </c>
      <c r="C157" s="63">
        <v>512251</v>
      </c>
      <c r="D157" s="64" t="s">
        <v>175</v>
      </c>
      <c r="E157" s="65"/>
      <c r="F157" s="65"/>
      <c r="G157" s="65"/>
      <c r="H157" s="65"/>
      <c r="I157" s="65"/>
      <c r="J157" s="66">
        <v>330162</v>
      </c>
      <c r="K157" s="52"/>
      <c r="L157" s="3"/>
    </row>
    <row r="158" spans="2:13" s="4" customFormat="1" ht="15.75" thickBot="1" x14ac:dyDescent="0.25">
      <c r="B158" s="67">
        <v>120</v>
      </c>
      <c r="C158" s="68">
        <v>512511</v>
      </c>
      <c r="D158" s="69" t="s">
        <v>101</v>
      </c>
      <c r="E158" s="70">
        <v>9294000</v>
      </c>
      <c r="F158" s="70"/>
      <c r="G158" s="70">
        <v>5904000</v>
      </c>
      <c r="H158" s="70">
        <v>62000</v>
      </c>
      <c r="I158" s="70">
        <f>SUM(E158:H158)</f>
        <v>15260000</v>
      </c>
      <c r="J158" s="71">
        <v>10988190</v>
      </c>
      <c r="K158" s="72">
        <f t="shared" si="27"/>
        <v>72.006487549148105</v>
      </c>
      <c r="L158" s="3"/>
    </row>
    <row r="159" spans="2:13" s="4" customFormat="1" x14ac:dyDescent="0.25">
      <c r="B159" s="1"/>
      <c r="C159" s="2"/>
      <c r="D159" s="3"/>
      <c r="E159" s="7"/>
      <c r="G159" s="3"/>
      <c r="H159" s="8"/>
      <c r="I159" s="3"/>
      <c r="J159" s="3"/>
      <c r="K159" s="3"/>
      <c r="L159" s="3"/>
    </row>
    <row r="160" spans="2:13" s="4" customFormat="1" x14ac:dyDescent="0.25">
      <c r="B160" s="1"/>
      <c r="C160" s="2"/>
      <c r="D160" s="3"/>
      <c r="E160" s="7"/>
      <c r="G160" s="26"/>
      <c r="H160" s="26"/>
      <c r="I160" s="26"/>
      <c r="J160" s="3"/>
      <c r="K160" s="3"/>
      <c r="L160" s="3"/>
    </row>
    <row r="161" spans="2:12" s="4" customFormat="1" x14ac:dyDescent="0.25">
      <c r="B161" s="1"/>
      <c r="C161" s="16"/>
      <c r="D161" s="17"/>
      <c r="E161" s="7"/>
      <c r="F161" s="27"/>
      <c r="G161" s="27"/>
      <c r="H161" s="27"/>
      <c r="I161" s="27"/>
      <c r="J161" s="3"/>
      <c r="K161" s="3"/>
      <c r="L161" s="3"/>
    </row>
    <row r="162" spans="2:12" s="4" customFormat="1" ht="30" customHeight="1" x14ac:dyDescent="0.25">
      <c r="B162" s="1"/>
      <c r="C162" s="25"/>
      <c r="D162" s="25"/>
      <c r="F162" s="12"/>
      <c r="G162" s="27"/>
      <c r="H162" s="27"/>
      <c r="I162" s="27"/>
      <c r="J162" s="3"/>
      <c r="K162" s="3"/>
      <c r="L162" s="3"/>
    </row>
    <row r="163" spans="2:12" s="4" customFormat="1" x14ac:dyDescent="0.25">
      <c r="B163" s="1"/>
      <c r="C163" s="2"/>
      <c r="D163" s="14"/>
      <c r="G163" s="7"/>
      <c r="H163" s="7"/>
      <c r="I163" s="7"/>
      <c r="J163" s="3"/>
      <c r="K163" s="3"/>
      <c r="L163" s="3"/>
    </row>
    <row r="164" spans="2:12" s="4" customFormat="1" x14ac:dyDescent="0.25">
      <c r="B164" s="1"/>
      <c r="C164" s="2"/>
      <c r="D164" s="14"/>
      <c r="G164" s="7"/>
      <c r="H164" s="7"/>
      <c r="I164" s="7"/>
      <c r="J164" s="3"/>
      <c r="K164" s="3"/>
      <c r="L164" s="3"/>
    </row>
    <row r="165" spans="2:12" s="4" customFormat="1" x14ac:dyDescent="0.25">
      <c r="B165" s="1"/>
      <c r="C165" s="2"/>
      <c r="D165" s="14"/>
      <c r="G165" s="7"/>
      <c r="I165" s="7" t="s">
        <v>158</v>
      </c>
      <c r="J165" s="3"/>
      <c r="K165" s="3"/>
      <c r="L165" s="3"/>
    </row>
    <row r="166" spans="2:12" s="4" customFormat="1" x14ac:dyDescent="0.25">
      <c r="B166" s="1"/>
      <c r="C166" s="2"/>
      <c r="D166" s="14"/>
      <c r="H166" s="3"/>
      <c r="I166" s="3"/>
      <c r="J166" s="3"/>
      <c r="K166" s="3"/>
      <c r="L166" s="3"/>
    </row>
    <row r="167" spans="2:12" s="4" customFormat="1" x14ac:dyDescent="0.25">
      <c r="B167" s="1"/>
      <c r="C167" s="2"/>
      <c r="D167" s="14"/>
      <c r="G167" s="7"/>
      <c r="H167" s="7"/>
      <c r="I167" s="7"/>
      <c r="J167" s="3"/>
      <c r="K167" s="3"/>
      <c r="L167" s="3"/>
    </row>
    <row r="168" spans="2:12" s="4" customFormat="1" x14ac:dyDescent="0.25">
      <c r="B168" s="1"/>
      <c r="C168" s="2"/>
      <c r="D168" s="14"/>
      <c r="G168" s="7"/>
      <c r="H168" s="7"/>
      <c r="I168" s="3"/>
      <c r="J168" s="3"/>
      <c r="K168" s="3"/>
      <c r="L168" s="3"/>
    </row>
    <row r="169" spans="2:12" s="4" customFormat="1" x14ac:dyDescent="0.25">
      <c r="B169" s="1"/>
      <c r="C169" s="2"/>
      <c r="D169" s="14"/>
      <c r="E169" s="15"/>
      <c r="I169" s="3"/>
      <c r="J169" s="3"/>
      <c r="K169" s="3"/>
      <c r="L169" s="3"/>
    </row>
    <row r="170" spans="2:12" s="4" customFormat="1" x14ac:dyDescent="0.25">
      <c r="B170" s="1"/>
      <c r="C170" s="2"/>
      <c r="D170" s="14"/>
      <c r="G170" s="7"/>
      <c r="H170" s="3"/>
      <c r="I170" s="3"/>
      <c r="J170" s="3"/>
      <c r="K170" s="3"/>
      <c r="L170" s="3"/>
    </row>
    <row r="171" spans="2:12" s="4" customFormat="1" x14ac:dyDescent="0.25">
      <c r="B171" s="1"/>
      <c r="C171" s="2"/>
      <c r="D171" s="14"/>
      <c r="G171" s="3"/>
      <c r="H171" s="7"/>
      <c r="I171" s="3"/>
      <c r="J171" s="3"/>
      <c r="K171" s="3"/>
      <c r="L171" s="3"/>
    </row>
    <row r="172" spans="2:12" s="4" customFormat="1" x14ac:dyDescent="0.25">
      <c r="B172" s="1"/>
      <c r="C172" s="2"/>
      <c r="D172" s="14"/>
      <c r="G172" s="7"/>
      <c r="H172" s="3"/>
      <c r="I172" s="3"/>
      <c r="J172" s="3"/>
      <c r="K172" s="3"/>
      <c r="L172" s="3"/>
    </row>
    <row r="173" spans="2:12" x14ac:dyDescent="0.25">
      <c r="D173" s="14"/>
      <c r="E173" s="4"/>
      <c r="G173" s="4"/>
      <c r="H173" s="4"/>
    </row>
    <row r="174" spans="2:12" x14ac:dyDescent="0.25">
      <c r="D174" s="14"/>
      <c r="E174" s="4"/>
    </row>
    <row r="175" spans="2:12" x14ac:dyDescent="0.25">
      <c r="D175" s="14"/>
      <c r="E175" s="4"/>
    </row>
    <row r="176" spans="2:12" s="4" customFormat="1" x14ac:dyDescent="0.25">
      <c r="B176" s="1"/>
      <c r="C176" s="2"/>
      <c r="D176" s="14"/>
      <c r="G176" s="3"/>
      <c r="H176" s="7"/>
      <c r="I176" s="3"/>
      <c r="J176" s="3"/>
      <c r="K176" s="3"/>
      <c r="L176" s="3"/>
    </row>
    <row r="177" spans="2:12" x14ac:dyDescent="0.25">
      <c r="D177" s="14"/>
      <c r="E177" s="4"/>
    </row>
    <row r="178" spans="2:12" x14ac:dyDescent="0.25">
      <c r="E178" s="4"/>
    </row>
    <row r="179" spans="2:12" x14ac:dyDescent="0.25">
      <c r="E179" s="4"/>
    </row>
    <row r="180" spans="2:12" s="4" customFormat="1" x14ac:dyDescent="0.25">
      <c r="B180" s="1"/>
      <c r="C180" s="2"/>
      <c r="D180" s="3"/>
      <c r="E180" s="3"/>
      <c r="G180" s="7"/>
      <c r="H180" s="3"/>
      <c r="I180" s="3"/>
      <c r="J180" s="3"/>
      <c r="K180" s="3"/>
      <c r="L180" s="3"/>
    </row>
  </sheetData>
  <mergeCells count="13">
    <mergeCell ref="B6:B8"/>
    <mergeCell ref="C6:C8"/>
    <mergeCell ref="D6:D8"/>
    <mergeCell ref="C4:I4"/>
    <mergeCell ref="H2:K2"/>
    <mergeCell ref="J6:J8"/>
    <mergeCell ref="K6:K8"/>
    <mergeCell ref="C162:D162"/>
    <mergeCell ref="G160:I160"/>
    <mergeCell ref="G162:I162"/>
    <mergeCell ref="F161:I161"/>
    <mergeCell ref="D2:G2"/>
    <mergeCell ref="E6:I8"/>
  </mergeCells>
  <printOptions horizontalCentered="1"/>
  <pageMargins left="0" right="0" top="0" bottom="0" header="0" footer="0"/>
  <pageSetup paperSize="9" scale="85" orientation="portrait" r:id="rId1"/>
  <rowBreaks count="3" manualBreakCount="3">
    <brk id="47" min="1" max="10" man="1"/>
    <brk id="98" min="1" max="10" man="1"/>
    <brk id="144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3" sqref="A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План расх и изд 2019.г</vt:lpstr>
      <vt:lpstr>Sheet2</vt:lpstr>
      <vt:lpstr>Sheet3</vt:lpstr>
      <vt:lpstr>'План расх и изд 2019.г'!Print_Area</vt:lpstr>
      <vt:lpstr>'План расх и изд 2019.г'!Print_Titles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2020-01-25T09:02:58Z</dcterms:modified>
</cp:coreProperties>
</file>