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ubravka\Desktop\"/>
    </mc:Choice>
  </mc:AlternateContent>
  <bookViews>
    <workbookView xWindow="0" yWindow="0" windowWidth="21075" windowHeight="9540"/>
  </bookViews>
  <sheets>
    <sheet name="19.09.2018." sheetId="181" r:id="rId1"/>
    <sheet name="18.09.2018." sheetId="180" r:id="rId2"/>
    <sheet name="17.09.2018." sheetId="179" r:id="rId3"/>
    <sheet name="14.09.2018." sheetId="178" r:id="rId4"/>
    <sheet name="13.09.2018." sheetId="177" r:id="rId5"/>
    <sheet name="12.09.2018" sheetId="176" r:id="rId6"/>
    <sheet name="11.09.2018" sheetId="175" r:id="rId7"/>
    <sheet name="10.09.2018" sheetId="174" r:id="rId8"/>
    <sheet name="07.09.2018" sheetId="173" r:id="rId9"/>
    <sheet name="06.09.2018" sheetId="172" r:id="rId10"/>
    <sheet name="05.09.2018" sheetId="171" r:id="rId11"/>
    <sheet name="04.09.2018" sheetId="170" r:id="rId12"/>
    <sheet name="03.09.2018" sheetId="169" r:id="rId13"/>
    <sheet name="31.08.2018" sheetId="168" r:id="rId14"/>
    <sheet name="30.08.2018" sheetId="167" r:id="rId15"/>
    <sheet name="29.08.2018" sheetId="166" r:id="rId16"/>
    <sheet name="28.08.2018" sheetId="165" r:id="rId17"/>
    <sheet name="27.08.2018" sheetId="164" r:id="rId18"/>
    <sheet name="24.08.2018." sheetId="163" r:id="rId19"/>
    <sheet name="23.08.2018" sheetId="162" r:id="rId20"/>
    <sheet name="22.08.2018" sheetId="161" r:id="rId21"/>
    <sheet name="21.08.2018" sheetId="160" r:id="rId22"/>
    <sheet name="20.08.2018" sheetId="159" r:id="rId23"/>
    <sheet name="17.08.2018" sheetId="158" r:id="rId24"/>
    <sheet name="16.08.2018" sheetId="157" r:id="rId25"/>
    <sheet name="15.08.2018" sheetId="156" r:id="rId26"/>
    <sheet name="14.08.2018" sheetId="155" r:id="rId27"/>
    <sheet name="13.08.2018" sheetId="154" r:id="rId28"/>
    <sheet name="10.08.2018" sheetId="153" r:id="rId29"/>
    <sheet name="09.08.2018" sheetId="152" r:id="rId30"/>
    <sheet name="08.08.2018" sheetId="151" r:id="rId31"/>
    <sheet name="07.08.2018" sheetId="150" r:id="rId32"/>
    <sheet name="06.08.2018" sheetId="149" r:id="rId33"/>
    <sheet name="03.08.2018." sheetId="148" r:id="rId34"/>
    <sheet name="02.08.2018" sheetId="147" r:id="rId35"/>
    <sheet name="01.08.2018." sheetId="146" r:id="rId36"/>
    <sheet name="31.07.2018." sheetId="145" r:id="rId37"/>
    <sheet name="30.07.2018." sheetId="144" r:id="rId38"/>
    <sheet name="27.07.2018." sheetId="143" r:id="rId39"/>
    <sheet name="26.07.2018" sheetId="142" r:id="rId40"/>
    <sheet name="25.07.2018." sheetId="141" r:id="rId41"/>
    <sheet name="24.07.2018." sheetId="140" r:id="rId42"/>
    <sheet name="23.07.2018." sheetId="139" r:id="rId43"/>
    <sheet name="20.07.2018." sheetId="138" r:id="rId44"/>
    <sheet name="19.07.2018" sheetId="137" r:id="rId45"/>
    <sheet name="18.07.2018." sheetId="136" r:id="rId46"/>
    <sheet name="17.07.2018." sheetId="135" r:id="rId47"/>
    <sheet name="16.07.2018." sheetId="134" r:id="rId48"/>
    <sheet name="13.07.2018." sheetId="133" r:id="rId49"/>
    <sheet name="12.07.2018." sheetId="132" r:id="rId50"/>
    <sheet name="11.07.2018." sheetId="131" r:id="rId51"/>
    <sheet name="10.07.2018." sheetId="130" r:id="rId52"/>
    <sheet name="09.07.2018." sheetId="129" r:id="rId53"/>
    <sheet name="06.07.2018" sheetId="128" r:id="rId54"/>
    <sheet name="05.07.2018." sheetId="127" r:id="rId55"/>
    <sheet name="04.07.2018" sheetId="126" r:id="rId56"/>
    <sheet name="03.07.2018." sheetId="125" r:id="rId57"/>
    <sheet name="02.07.2018." sheetId="124" r:id="rId58"/>
    <sheet name="29.06.2018" sheetId="123" r:id="rId59"/>
    <sheet name="28.06.2018" sheetId="122" r:id="rId60"/>
    <sheet name="27.06.2018" sheetId="121" r:id="rId61"/>
    <sheet name="26.06.2018" sheetId="120" r:id="rId62"/>
    <sheet name="25.06.2018" sheetId="119" r:id="rId63"/>
    <sheet name="22.06.2018." sheetId="118" r:id="rId64"/>
    <sheet name="21.06.2018" sheetId="117" r:id="rId65"/>
    <sheet name="20.06.2018." sheetId="116" r:id="rId66"/>
    <sheet name="19.06.2018." sheetId="115" r:id="rId67"/>
    <sheet name="18.06.2018." sheetId="114" r:id="rId68"/>
    <sheet name="15.06.2018" sheetId="113" r:id="rId69"/>
    <sheet name="14.06.2018" sheetId="112" r:id="rId70"/>
    <sheet name="13.06.2018." sheetId="111" r:id="rId71"/>
    <sheet name="12.06.2018." sheetId="110" r:id="rId72"/>
    <sheet name="11.06.2018" sheetId="109" r:id="rId73"/>
    <sheet name="08.06.2018." sheetId="107" r:id="rId74"/>
    <sheet name="07.06.2018." sheetId="106" r:id="rId75"/>
    <sheet name="06.06.2018" sheetId="105" r:id="rId76"/>
    <sheet name="05.06.2018." sheetId="104" r:id="rId77"/>
    <sheet name="04.06.2018." sheetId="103" r:id="rId78"/>
    <sheet name="01.06.2018" sheetId="102" r:id="rId79"/>
    <sheet name="31.05.2018." sheetId="101" r:id="rId80"/>
    <sheet name="30.05.2018." sheetId="100" r:id="rId81"/>
    <sheet name="29.05.2018" sheetId="99" r:id="rId82"/>
    <sheet name="28.05.2018." sheetId="98" r:id="rId83"/>
    <sheet name="25.05.2018." sheetId="97" r:id="rId84"/>
    <sheet name="24.05.2018." sheetId="96" r:id="rId85"/>
    <sheet name="23.05.2018." sheetId="95" r:id="rId86"/>
    <sheet name="22.05.2018." sheetId="94" r:id="rId87"/>
    <sheet name="21.05.2018." sheetId="93" r:id="rId88"/>
    <sheet name="18.05.2018." sheetId="92" r:id="rId89"/>
    <sheet name="17.05.2018." sheetId="91" r:id="rId90"/>
    <sheet name="16.05.2018." sheetId="90" r:id="rId91"/>
    <sheet name="15.05.2018." sheetId="89" r:id="rId92"/>
    <sheet name="14.05.2018." sheetId="88" r:id="rId93"/>
    <sheet name="11.05.2018." sheetId="87" r:id="rId94"/>
    <sheet name="10.05.2018" sheetId="86" r:id="rId95"/>
    <sheet name="09.05.2018." sheetId="85" r:id="rId96"/>
    <sheet name="08.05.2018." sheetId="84" r:id="rId97"/>
    <sheet name="07.05.2018." sheetId="83" r:id="rId98"/>
    <sheet name="04.05.2018." sheetId="82" r:id="rId99"/>
    <sheet name="03.05.2018." sheetId="81" r:id="rId100"/>
    <sheet name="30.04.2018" sheetId="80" r:id="rId101"/>
    <sheet name="27.04.2018." sheetId="79" r:id="rId102"/>
    <sheet name="26.04.2018." sheetId="78" r:id="rId103"/>
    <sheet name="25.04.2018." sheetId="77" r:id="rId104"/>
    <sheet name="24.04.2018." sheetId="76" r:id="rId105"/>
    <sheet name="23.04.2018." sheetId="75" r:id="rId106"/>
    <sheet name="20.04.2018" sheetId="74" r:id="rId107"/>
    <sheet name="19.04.2018" sheetId="73" r:id="rId108"/>
    <sheet name="18.04.2018" sheetId="72" r:id="rId109"/>
    <sheet name="17.04.2018" sheetId="71" r:id="rId110"/>
    <sheet name="16.04.2018" sheetId="70" r:id="rId111"/>
    <sheet name="13.04.2018" sheetId="69" r:id="rId112"/>
    <sheet name="12.04.2018" sheetId="68" r:id="rId113"/>
    <sheet name="11.04.2018" sheetId="67" r:id="rId114"/>
    <sheet name="10.04.2018" sheetId="66" r:id="rId115"/>
    <sheet name="05.04.2018." sheetId="65" r:id="rId116"/>
    <sheet name="04.04.2018." sheetId="64" r:id="rId117"/>
    <sheet name="03.04.2018." sheetId="63" r:id="rId118"/>
    <sheet name="02.04.2018." sheetId="62" r:id="rId119"/>
    <sheet name="30.03.2018." sheetId="61" r:id="rId120"/>
    <sheet name="29.03.2018." sheetId="60" r:id="rId121"/>
    <sheet name="28.03.2018." sheetId="59" r:id="rId122"/>
    <sheet name="27.03.2018." sheetId="58" r:id="rId123"/>
    <sheet name="26.03.2018." sheetId="57" r:id="rId124"/>
    <sheet name="23.03.2018." sheetId="56" r:id="rId125"/>
    <sheet name="22.03.2018." sheetId="55" r:id="rId126"/>
    <sheet name="21.03.2018." sheetId="54" r:id="rId127"/>
    <sheet name="20.03.2018." sheetId="53" r:id="rId128"/>
    <sheet name="19.03.2018." sheetId="52" r:id="rId129"/>
    <sheet name="16.03.2018." sheetId="51" r:id="rId130"/>
    <sheet name="15.03.2018." sheetId="50" r:id="rId131"/>
    <sheet name="14.03.2018." sheetId="49" r:id="rId132"/>
    <sheet name="13.03.2018." sheetId="48" r:id="rId133"/>
    <sheet name="12.03.2018." sheetId="47" r:id="rId134"/>
    <sheet name="09.03.2018." sheetId="46" r:id="rId135"/>
    <sheet name="08.03.2018." sheetId="45" r:id="rId136"/>
    <sheet name="07.03.2018." sheetId="44" r:id="rId137"/>
    <sheet name="06.03.2018." sheetId="43" r:id="rId138"/>
    <sheet name="05.03.2018." sheetId="42" r:id="rId139"/>
    <sheet name="02.03.2018" sheetId="41" r:id="rId140"/>
    <sheet name="01.03.2018." sheetId="40" r:id="rId141"/>
    <sheet name="28.02.2018." sheetId="39" r:id="rId142"/>
    <sheet name="27.02.2018." sheetId="38" r:id="rId143"/>
    <sheet name="26.02.2018." sheetId="37" r:id="rId144"/>
    <sheet name="23.02.2018." sheetId="36" r:id="rId145"/>
    <sheet name="22.02.2018." sheetId="35" r:id="rId146"/>
    <sheet name="21.02.2018." sheetId="34" r:id="rId147"/>
    <sheet name="20.02.2018." sheetId="33" r:id="rId148"/>
    <sheet name="19.02.2018" sheetId="32" r:id="rId149"/>
    <sheet name="14.02.2018." sheetId="31" r:id="rId150"/>
    <sheet name="13.02.2018." sheetId="30" r:id="rId151"/>
    <sheet name="12.02.2018." sheetId="29" r:id="rId152"/>
    <sheet name="09.02.2018." sheetId="28" r:id="rId153"/>
    <sheet name="08.02.2018." sheetId="27" r:id="rId154"/>
    <sheet name="07.02.2018." sheetId="26" r:id="rId155"/>
    <sheet name="06.02.2018." sheetId="25" r:id="rId156"/>
    <sheet name="05.02.2018." sheetId="24" r:id="rId157"/>
    <sheet name="02.02.2018." sheetId="23" r:id="rId158"/>
    <sheet name="01.02.2018." sheetId="22" r:id="rId159"/>
    <sheet name="31.01.2018" sheetId="21" r:id="rId160"/>
    <sheet name="30.01.2018" sheetId="20" r:id="rId161"/>
    <sheet name="27.01.2018" sheetId="19" r:id="rId162"/>
    <sheet name="26.01.2018." sheetId="18" r:id="rId163"/>
    <sheet name="25.01.2018." sheetId="17" r:id="rId164"/>
    <sheet name="24.01.2018." sheetId="16" r:id="rId165"/>
    <sheet name="23.01.2018." sheetId="15" r:id="rId166"/>
    <sheet name="20.01.2018." sheetId="14" r:id="rId167"/>
    <sheet name="19.01.2018." sheetId="13" r:id="rId168"/>
    <sheet name="18.01.2018." sheetId="12" r:id="rId169"/>
    <sheet name="17.01.2018." sheetId="11" r:id="rId170"/>
    <sheet name="16.01.2018." sheetId="10" r:id="rId171"/>
    <sheet name="15.01.2018" sheetId="9" r:id="rId172"/>
    <sheet name="12.01.2018." sheetId="8" r:id="rId173"/>
    <sheet name="11.01.2018." sheetId="7" r:id="rId174"/>
    <sheet name="10.01.2018" sheetId="6" r:id="rId175"/>
    <sheet name="09.01.2018." sheetId="5" r:id="rId176"/>
    <sheet name="08.01.2018." sheetId="4" r:id="rId177"/>
    <sheet name="05.01.2018." sheetId="3" r:id="rId178"/>
    <sheet name="04.01.2018." sheetId="2" r:id="rId179"/>
    <sheet name="03.01.2018." sheetId="1" r:id="rId18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1" l="1"/>
  <c r="E98" i="181"/>
  <c r="E88" i="181"/>
  <c r="E63" i="181"/>
  <c r="E58" i="181"/>
  <c r="E41" i="181"/>
  <c r="F21" i="181"/>
  <c r="E88" i="180" l="1"/>
  <c r="E88" i="179"/>
  <c r="E88" i="178"/>
  <c r="E98" i="180" l="1"/>
  <c r="E63" i="180"/>
  <c r="E41" i="180"/>
  <c r="E58" i="180" s="1"/>
  <c r="F21" i="180"/>
  <c r="F58" i="180" s="1"/>
  <c r="E63" i="179" l="1"/>
  <c r="E98" i="179"/>
  <c r="E41" i="179"/>
  <c r="E58" i="179" s="1"/>
  <c r="F21" i="179"/>
  <c r="F58" i="179" s="1"/>
  <c r="E98" i="178" l="1"/>
  <c r="E63" i="178"/>
  <c r="F58" i="178"/>
  <c r="E41" i="178"/>
  <c r="E58" i="178" s="1"/>
  <c r="F21" i="178"/>
  <c r="E96" i="177" l="1"/>
  <c r="E63" i="177"/>
  <c r="E86" i="177" s="1"/>
  <c r="E41" i="177"/>
  <c r="E58" i="177" s="1"/>
  <c r="F21" i="177"/>
  <c r="F58" i="177" s="1"/>
  <c r="E96" i="176" l="1"/>
  <c r="E63" i="176"/>
  <c r="E86" i="176" s="1"/>
  <c r="E58" i="176"/>
  <c r="E41" i="176"/>
  <c r="F21" i="176"/>
  <c r="F58" i="176" s="1"/>
  <c r="E96" i="175" l="1"/>
  <c r="E63" i="175"/>
  <c r="E86" i="175" s="1"/>
  <c r="E41" i="175"/>
  <c r="E58" i="175" s="1"/>
  <c r="F21" i="175"/>
  <c r="F58" i="175" s="1"/>
  <c r="F58" i="174" l="1"/>
  <c r="E96" i="174"/>
  <c r="E63" i="174"/>
  <c r="E86" i="174" s="1"/>
  <c r="E41" i="174"/>
  <c r="E58" i="174" s="1"/>
  <c r="F21" i="174"/>
  <c r="E95" i="173" l="1"/>
  <c r="E62" i="173"/>
  <c r="E85" i="173" s="1"/>
  <c r="E57" i="173"/>
  <c r="E40" i="173"/>
  <c r="F21" i="173"/>
  <c r="F57" i="173" s="1"/>
  <c r="E95" i="172" l="1"/>
  <c r="E62" i="172"/>
  <c r="E85" i="172" s="1"/>
  <c r="F57" i="172"/>
  <c r="E40" i="172"/>
  <c r="E57" i="172" s="1"/>
  <c r="F21" i="172"/>
  <c r="E95" i="171" l="1"/>
  <c r="E85" i="171"/>
  <c r="E62" i="171"/>
  <c r="F57" i="171"/>
  <c r="E40" i="171"/>
  <c r="E57" i="171" s="1"/>
  <c r="F21" i="171"/>
  <c r="E95" i="170" l="1"/>
  <c r="E62" i="170"/>
  <c r="E85" i="170" s="1"/>
  <c r="E40" i="170"/>
  <c r="E57" i="170" s="1"/>
  <c r="F21" i="170"/>
  <c r="F57" i="170" s="1"/>
  <c r="E95" i="169" l="1"/>
  <c r="E85" i="169"/>
  <c r="E62" i="169"/>
  <c r="E40" i="169"/>
  <c r="E57" i="169" s="1"/>
  <c r="F21" i="169"/>
  <c r="F57" i="169" s="1"/>
  <c r="E95" i="168" l="1"/>
  <c r="E62" i="168"/>
  <c r="E85" i="168" s="1"/>
  <c r="E40" i="168"/>
  <c r="E57" i="168" s="1"/>
  <c r="F21" i="168"/>
  <c r="F57" i="168" s="1"/>
  <c r="E95" i="167" l="1"/>
  <c r="E62" i="167"/>
  <c r="E85" i="167" s="1"/>
  <c r="F57" i="167"/>
  <c r="E40" i="167"/>
  <c r="E57" i="167" s="1"/>
  <c r="F21" i="167"/>
  <c r="E95" i="166" l="1"/>
  <c r="E85" i="166"/>
  <c r="E62" i="166"/>
  <c r="F57" i="166"/>
  <c r="E40" i="166"/>
  <c r="E57" i="166" s="1"/>
  <c r="F21" i="166"/>
  <c r="E95" i="165" l="1"/>
  <c r="E62" i="165"/>
  <c r="E85" i="165" s="1"/>
  <c r="F57" i="165"/>
  <c r="E40" i="165"/>
  <c r="E57" i="165" s="1"/>
  <c r="F21" i="165"/>
  <c r="F57" i="164" l="1"/>
  <c r="E95" i="164"/>
  <c r="E62" i="164"/>
  <c r="E85" i="164" s="1"/>
  <c r="E40" i="164"/>
  <c r="E57" i="164" s="1"/>
  <c r="F21" i="164"/>
  <c r="E95" i="163" l="1"/>
  <c r="E85" i="163"/>
  <c r="E62" i="163"/>
  <c r="F57" i="163"/>
  <c r="E40" i="163"/>
  <c r="E57" i="163" s="1"/>
  <c r="F21" i="163"/>
  <c r="E95" i="162" l="1"/>
  <c r="E62" i="162"/>
  <c r="E85" i="162" s="1"/>
  <c r="E40" i="162"/>
  <c r="E57" i="162" s="1"/>
  <c r="F21" i="162"/>
  <c r="F57" i="162" s="1"/>
  <c r="E95" i="161" l="1"/>
  <c r="E62" i="161"/>
  <c r="E85" i="161" s="1"/>
  <c r="F57" i="161"/>
  <c r="E40" i="161"/>
  <c r="E57" i="161" s="1"/>
  <c r="F21" i="161"/>
  <c r="F57" i="160" l="1"/>
  <c r="E95" i="160" l="1"/>
  <c r="E85" i="160"/>
  <c r="E62" i="160"/>
  <c r="E40" i="160"/>
  <c r="E57" i="160" s="1"/>
  <c r="F21" i="160"/>
  <c r="E95" i="159" l="1"/>
  <c r="E62" i="159"/>
  <c r="E85" i="159" s="1"/>
  <c r="E40" i="159"/>
  <c r="E57" i="159" s="1"/>
  <c r="F21" i="159"/>
  <c r="F57" i="159" s="1"/>
  <c r="E95" i="158" l="1"/>
  <c r="E62" i="158"/>
  <c r="E85" i="158" s="1"/>
  <c r="E40" i="158"/>
  <c r="E57" i="158" s="1"/>
  <c r="F21" i="158"/>
  <c r="F57" i="158" s="1"/>
  <c r="E95" i="157" l="1"/>
  <c r="E62" i="157"/>
  <c r="E85" i="157" s="1"/>
  <c r="E40" i="157"/>
  <c r="E57" i="157" s="1"/>
  <c r="F21" i="157"/>
  <c r="F57" i="157" s="1"/>
  <c r="E95" i="156" l="1"/>
  <c r="E62" i="156"/>
  <c r="E85" i="156" s="1"/>
  <c r="F57" i="156"/>
  <c r="E40" i="156"/>
  <c r="E57" i="156" s="1"/>
  <c r="F21" i="156"/>
  <c r="F57" i="155" l="1"/>
  <c r="E95" i="155" l="1"/>
  <c r="E62" i="155"/>
  <c r="E85" i="155" s="1"/>
  <c r="E40" i="155"/>
  <c r="E57" i="155" s="1"/>
  <c r="F21" i="155"/>
  <c r="F57" i="154" l="1"/>
  <c r="E95" i="154" l="1"/>
  <c r="E62" i="154"/>
  <c r="E85" i="154" s="1"/>
  <c r="E40" i="154"/>
  <c r="E57" i="154" s="1"/>
  <c r="F21" i="154"/>
  <c r="E95" i="153" l="1"/>
  <c r="E62" i="153"/>
  <c r="E85" i="153" s="1"/>
  <c r="E40" i="153"/>
  <c r="E57" i="153" s="1"/>
  <c r="F21" i="153"/>
  <c r="F57" i="153" s="1"/>
  <c r="E95" i="152" l="1"/>
  <c r="E85" i="152"/>
  <c r="E62" i="152"/>
  <c r="F57" i="152"/>
  <c r="E40" i="152"/>
  <c r="E57" i="152" s="1"/>
  <c r="F21" i="152"/>
  <c r="E95" i="151" l="1"/>
  <c r="E85" i="151"/>
  <c r="E62" i="151"/>
  <c r="F57" i="151"/>
  <c r="E40" i="151"/>
  <c r="E57" i="151" s="1"/>
  <c r="F21" i="151"/>
  <c r="F57" i="150" l="1"/>
  <c r="E95" i="150"/>
  <c r="E62" i="150"/>
  <c r="E85" i="150" s="1"/>
  <c r="E40" i="150"/>
  <c r="E57" i="150" s="1"/>
  <c r="F21" i="150"/>
  <c r="F57" i="149" l="1"/>
  <c r="E95" i="149"/>
  <c r="E62" i="149"/>
  <c r="E85" i="149" s="1"/>
  <c r="E40" i="149"/>
  <c r="E57" i="149" s="1"/>
  <c r="F21" i="149"/>
  <c r="E95" i="148" l="1"/>
  <c r="E62" i="148"/>
  <c r="E85" i="148" s="1"/>
  <c r="E40" i="148"/>
  <c r="E57" i="148" s="1"/>
  <c r="F21" i="148"/>
  <c r="F57" i="148" s="1"/>
  <c r="E95" i="147" l="1"/>
  <c r="E62" i="147"/>
  <c r="E85" i="147" s="1"/>
  <c r="E40" i="147"/>
  <c r="E57" i="147" s="1"/>
  <c r="F21" i="147"/>
  <c r="F57" i="147" s="1"/>
  <c r="E95" i="146" l="1"/>
  <c r="E62" i="146"/>
  <c r="E85" i="146" s="1"/>
  <c r="E40" i="146"/>
  <c r="E57" i="146" s="1"/>
  <c r="F21" i="146"/>
  <c r="F57" i="146" s="1"/>
  <c r="E95" i="145" l="1"/>
  <c r="E62" i="145"/>
  <c r="E85" i="145" s="1"/>
  <c r="E40" i="145"/>
  <c r="E57" i="145" s="1"/>
  <c r="F21" i="145"/>
  <c r="F57" i="145" s="1"/>
  <c r="E95" i="144" l="1"/>
  <c r="E62" i="144"/>
  <c r="E85" i="144" s="1"/>
  <c r="E40" i="144"/>
  <c r="E57" i="144" s="1"/>
  <c r="F21" i="144"/>
  <c r="F57" i="144" s="1"/>
  <c r="E95" i="143" l="1"/>
  <c r="E85" i="143"/>
  <c r="E62" i="143"/>
  <c r="F57" i="143"/>
  <c r="E40" i="143"/>
  <c r="E57" i="143" s="1"/>
  <c r="F21" i="143"/>
  <c r="F57" i="142" l="1"/>
  <c r="E95" i="142"/>
  <c r="E62" i="142"/>
  <c r="E85" i="142" s="1"/>
  <c r="E40" i="142"/>
  <c r="E57" i="142" s="1"/>
  <c r="F21" i="142"/>
  <c r="E95" i="141" l="1"/>
  <c r="E62" i="141"/>
  <c r="E85" i="141" s="1"/>
  <c r="E57" i="141"/>
  <c r="E40" i="141"/>
  <c r="F21" i="141"/>
  <c r="F57" i="141" s="1"/>
  <c r="E62" i="140" l="1"/>
  <c r="E85" i="140" s="1"/>
  <c r="E40" i="140"/>
  <c r="E57" i="140" s="1"/>
  <c r="F21" i="140"/>
  <c r="F57" i="140" s="1"/>
  <c r="E62" i="139" l="1"/>
  <c r="E85" i="139" s="1"/>
  <c r="E57" i="139"/>
  <c r="E40" i="139"/>
  <c r="F21" i="139"/>
  <c r="F57" i="139" s="1"/>
  <c r="E62" i="138" l="1"/>
  <c r="E85" i="138" s="1"/>
  <c r="E57" i="138"/>
  <c r="E40" i="138"/>
  <c r="F21" i="138"/>
  <c r="F57" i="138" s="1"/>
  <c r="E62" i="137" l="1"/>
  <c r="E85" i="137" s="1"/>
  <c r="E40" i="137"/>
  <c r="E57" i="137" s="1"/>
  <c r="F21" i="137"/>
  <c r="F57" i="137" s="1"/>
  <c r="F57" i="136" l="1"/>
  <c r="E62" i="136"/>
  <c r="E85" i="136" s="1"/>
  <c r="E40" i="136"/>
  <c r="E57" i="136" s="1"/>
  <c r="F21" i="136"/>
  <c r="E95" i="135" l="1"/>
  <c r="F57" i="135"/>
  <c r="E62" i="135" l="1"/>
  <c r="E85" i="135" s="1"/>
  <c r="E40" i="135"/>
  <c r="E57" i="135" s="1"/>
  <c r="F21" i="135"/>
  <c r="E95" i="134" l="1"/>
  <c r="E62" i="134"/>
  <c r="E85" i="134" s="1"/>
  <c r="F57" i="134"/>
  <c r="E40" i="134"/>
  <c r="E57" i="134" s="1"/>
  <c r="F21" i="134"/>
  <c r="F57" i="133" l="1"/>
  <c r="E95" i="133"/>
  <c r="E62" i="133"/>
  <c r="E85" i="133" s="1"/>
  <c r="E40" i="133"/>
  <c r="E57" i="133" s="1"/>
  <c r="F21" i="133"/>
  <c r="F57" i="132" l="1"/>
  <c r="E95" i="132" l="1"/>
  <c r="E62" i="132"/>
  <c r="E85" i="132" s="1"/>
  <c r="E40" i="132"/>
  <c r="E57" i="132" s="1"/>
  <c r="F21" i="132"/>
  <c r="E95" i="131" l="1"/>
  <c r="E62" i="131"/>
  <c r="E85" i="131" s="1"/>
  <c r="F57" i="131"/>
  <c r="E40" i="131"/>
  <c r="E57" i="131" s="1"/>
  <c r="F21" i="131"/>
  <c r="E95" i="130" l="1"/>
  <c r="E85" i="130"/>
  <c r="E62" i="130"/>
  <c r="F57" i="130"/>
  <c r="E40" i="130"/>
  <c r="E57" i="130" s="1"/>
  <c r="F21" i="130"/>
  <c r="F57" i="129" l="1"/>
  <c r="E95" i="129"/>
  <c r="E62" i="129"/>
  <c r="E85" i="129" s="1"/>
  <c r="E40" i="129"/>
  <c r="E57" i="129" s="1"/>
  <c r="F21" i="129"/>
  <c r="E95" i="128" l="1"/>
  <c r="E62" i="128"/>
  <c r="E85" i="128" s="1"/>
  <c r="E40" i="128"/>
  <c r="E57" i="128" s="1"/>
  <c r="F21" i="128"/>
  <c r="F15" i="128"/>
  <c r="F57" i="128" s="1"/>
  <c r="E95" i="127" l="1"/>
  <c r="E62" i="127"/>
  <c r="E85" i="127" s="1"/>
  <c r="E57" i="127"/>
  <c r="E40" i="127"/>
  <c r="F21" i="127"/>
  <c r="F15" i="127"/>
  <c r="F57" i="127" s="1"/>
  <c r="E95" i="126" l="1"/>
  <c r="E85" i="126"/>
  <c r="E62" i="126"/>
  <c r="E40" i="126"/>
  <c r="E57" i="126" s="1"/>
  <c r="F21" i="126"/>
  <c r="F15" i="126"/>
  <c r="F57" i="126" s="1"/>
  <c r="E95" i="125" l="1"/>
  <c r="E62" i="125"/>
  <c r="E85" i="125" s="1"/>
  <c r="E57" i="125"/>
  <c r="E40" i="125"/>
  <c r="F21" i="125"/>
  <c r="F15" i="125"/>
  <c r="F57" i="125" s="1"/>
  <c r="E95" i="124" l="1"/>
  <c r="E62" i="124"/>
  <c r="E85" i="124" s="1"/>
  <c r="E40" i="124"/>
  <c r="E57" i="124" s="1"/>
  <c r="F21" i="124"/>
  <c r="F15" i="124"/>
  <c r="F57" i="124" s="1"/>
  <c r="E95" i="123" l="1"/>
  <c r="E62" i="123"/>
  <c r="E85" i="123" s="1"/>
  <c r="E57" i="123"/>
  <c r="E40" i="123"/>
  <c r="F21" i="123"/>
  <c r="F15" i="123"/>
  <c r="F57" i="123" s="1"/>
  <c r="E95" i="122" l="1"/>
  <c r="E62" i="122"/>
  <c r="E85" i="122" s="1"/>
  <c r="E40" i="122"/>
  <c r="E57" i="122" s="1"/>
  <c r="F21" i="122"/>
  <c r="F15" i="122"/>
  <c r="F57" i="122" s="1"/>
  <c r="E95" i="121" l="1"/>
  <c r="E62" i="121"/>
  <c r="E85" i="121" s="1"/>
  <c r="E40" i="121"/>
  <c r="E57" i="121" s="1"/>
  <c r="F21" i="121"/>
  <c r="F15" i="121"/>
  <c r="F57" i="121" s="1"/>
  <c r="E95" i="120" l="1"/>
  <c r="E62" i="120"/>
  <c r="E85" i="120" s="1"/>
  <c r="E57" i="120"/>
  <c r="E40" i="120"/>
  <c r="F21" i="120"/>
  <c r="F15" i="120"/>
  <c r="F57" i="120" s="1"/>
  <c r="F57" i="119" l="1"/>
  <c r="E95" i="119"/>
  <c r="E62" i="119"/>
  <c r="E85" i="119" s="1"/>
  <c r="E57" i="119"/>
  <c r="E40" i="119"/>
  <c r="F21" i="119"/>
  <c r="F15" i="119"/>
  <c r="F57" i="118" l="1"/>
  <c r="E95" i="118"/>
  <c r="E62" i="118"/>
  <c r="E85" i="118" s="1"/>
  <c r="E40" i="118"/>
  <c r="E57" i="118" s="1"/>
  <c r="F21" i="118"/>
  <c r="F15" i="118"/>
  <c r="E95" i="117" l="1"/>
  <c r="E85" i="117"/>
  <c r="E62" i="117"/>
  <c r="E40" i="117"/>
  <c r="E57" i="117" s="1"/>
  <c r="F21" i="117"/>
  <c r="F15" i="117"/>
  <c r="F57" i="117" l="1"/>
  <c r="F57" i="116"/>
  <c r="F15" i="116"/>
  <c r="F14" i="116"/>
  <c r="F12" i="116"/>
  <c r="E95" i="116" l="1"/>
  <c r="E62" i="116"/>
  <c r="E85" i="116" s="1"/>
  <c r="E40" i="116"/>
  <c r="E57" i="116" s="1"/>
  <c r="F21" i="116"/>
  <c r="F57" i="115" l="1"/>
  <c r="E94" i="115"/>
  <c r="E62" i="115"/>
  <c r="E85" i="115" s="1"/>
  <c r="E40" i="115"/>
  <c r="E57" i="115" s="1"/>
  <c r="F21" i="115"/>
  <c r="F57" i="114" l="1"/>
  <c r="E94" i="114"/>
  <c r="E62" i="114"/>
  <c r="E85" i="114" s="1"/>
  <c r="E40" i="114"/>
  <c r="E57" i="114" s="1"/>
  <c r="F21" i="114"/>
  <c r="E94" i="113" l="1"/>
  <c r="E62" i="113"/>
  <c r="E85" i="113" s="1"/>
  <c r="F57" i="113"/>
  <c r="E40" i="113"/>
  <c r="E57" i="113" s="1"/>
  <c r="F21" i="113"/>
  <c r="E94" i="112" l="1"/>
  <c r="E62" i="112"/>
  <c r="E85" i="112" s="1"/>
  <c r="E40" i="112"/>
  <c r="E57" i="112" s="1"/>
  <c r="F21" i="112"/>
  <c r="F57" i="112" s="1"/>
  <c r="E94" i="111" l="1"/>
  <c r="E62" i="111"/>
  <c r="E85" i="111" s="1"/>
  <c r="F57" i="111"/>
  <c r="E40" i="111"/>
  <c r="E57" i="111" s="1"/>
  <c r="F21" i="111"/>
  <c r="E94" i="110" l="1"/>
  <c r="E62" i="110"/>
  <c r="E85" i="110" s="1"/>
  <c r="E40" i="110"/>
  <c r="E57" i="110" s="1"/>
  <c r="F21" i="110"/>
  <c r="F57" i="110" s="1"/>
  <c r="E94" i="109"/>
  <c r="E85" i="109"/>
  <c r="E62" i="109"/>
  <c r="F57" i="109"/>
  <c r="G57" i="109" s="1"/>
  <c r="E40" i="109"/>
  <c r="E57" i="109" s="1"/>
  <c r="F21" i="109"/>
  <c r="E94" i="107" l="1"/>
  <c r="E62" i="107"/>
  <c r="E85" i="107" s="1"/>
  <c r="E40" i="107"/>
  <c r="E57" i="107" s="1"/>
  <c r="F21" i="107"/>
  <c r="F57" i="107" s="1"/>
  <c r="E94" i="106" l="1"/>
  <c r="E62" i="106"/>
  <c r="E85" i="106" s="1"/>
  <c r="E40" i="106"/>
  <c r="E57" i="106" s="1"/>
  <c r="F21" i="106"/>
  <c r="F57" i="106" s="1"/>
  <c r="E94" i="105" l="1"/>
  <c r="E62" i="105"/>
  <c r="E85" i="105" s="1"/>
  <c r="E40" i="105"/>
  <c r="E57" i="105" s="1"/>
  <c r="F21" i="105"/>
  <c r="F57" i="105" s="1"/>
  <c r="E94" i="104" l="1"/>
  <c r="E85" i="104"/>
  <c r="E62" i="104"/>
  <c r="F57" i="104"/>
  <c r="E40" i="104"/>
  <c r="E57" i="104" s="1"/>
  <c r="F21" i="104"/>
  <c r="E94" i="103" l="1"/>
  <c r="E62" i="103"/>
  <c r="E85" i="103" s="1"/>
  <c r="F57" i="103"/>
  <c r="E40" i="103"/>
  <c r="E57" i="103" s="1"/>
  <c r="F21" i="103"/>
  <c r="E94" i="102" l="1"/>
  <c r="E62" i="102"/>
  <c r="E85" i="102" s="1"/>
  <c r="E40" i="102"/>
  <c r="E57" i="102" s="1"/>
  <c r="F21" i="102"/>
  <c r="F57" i="102" s="1"/>
  <c r="E94" i="101" l="1"/>
  <c r="E62" i="101"/>
  <c r="E85" i="101" s="1"/>
  <c r="E40" i="101"/>
  <c r="E57" i="101" s="1"/>
  <c r="F21" i="101"/>
  <c r="F57" i="101" s="1"/>
  <c r="E94" i="100" l="1"/>
  <c r="E62" i="100"/>
  <c r="E85" i="100" s="1"/>
  <c r="E40" i="100"/>
  <c r="E57" i="100" s="1"/>
  <c r="F21" i="100"/>
  <c r="F57" i="100" s="1"/>
  <c r="F57" i="99" l="1"/>
  <c r="E94" i="99"/>
  <c r="E62" i="99"/>
  <c r="E85" i="99" s="1"/>
  <c r="E40" i="99"/>
  <c r="E57" i="99" s="1"/>
  <c r="F21" i="99"/>
  <c r="F57" i="98" l="1"/>
  <c r="E94" i="98"/>
  <c r="E62" i="98"/>
  <c r="E85" i="98" s="1"/>
  <c r="E40" i="98"/>
  <c r="E57" i="98" s="1"/>
  <c r="F21" i="98"/>
  <c r="F57" i="97" l="1"/>
  <c r="E94" i="97" l="1"/>
  <c r="E62" i="97"/>
  <c r="E85" i="97" s="1"/>
  <c r="E40" i="97"/>
  <c r="E57" i="97" s="1"/>
  <c r="F21" i="97"/>
  <c r="E94" i="96" l="1"/>
  <c r="E62" i="96"/>
  <c r="E85" i="96" s="1"/>
  <c r="F57" i="96"/>
  <c r="E40" i="96"/>
  <c r="E57" i="96" s="1"/>
  <c r="F21" i="96"/>
  <c r="E62" i="95" l="1"/>
  <c r="E85" i="95" s="1"/>
  <c r="F57" i="95"/>
  <c r="E40" i="95"/>
  <c r="E57" i="95" s="1"/>
  <c r="F21" i="95"/>
  <c r="F57" i="94" l="1"/>
  <c r="E62" i="94"/>
  <c r="E85" i="94" s="1"/>
  <c r="E40" i="94"/>
  <c r="E57" i="94" s="1"/>
  <c r="F21" i="94"/>
  <c r="F57" i="93" l="1"/>
  <c r="E94" i="93"/>
  <c r="E62" i="93"/>
  <c r="E85" i="93" s="1"/>
  <c r="E40" i="93"/>
  <c r="E57" i="93" s="1"/>
  <c r="F21" i="93"/>
  <c r="E94" i="92" l="1"/>
  <c r="E62" i="92"/>
  <c r="E85" i="92" s="1"/>
  <c r="E40" i="92"/>
  <c r="E57" i="92" s="1"/>
  <c r="F21" i="92"/>
  <c r="F57" i="92" s="1"/>
  <c r="E94" i="91" l="1"/>
  <c r="E62" i="91"/>
  <c r="E85" i="91" s="1"/>
  <c r="E40" i="91"/>
  <c r="E57" i="91" s="1"/>
  <c r="F21" i="91"/>
  <c r="F57" i="91" s="1"/>
  <c r="E94" i="90" l="1"/>
  <c r="E85" i="90"/>
  <c r="E62" i="90"/>
  <c r="F57" i="90"/>
  <c r="E40" i="90"/>
  <c r="E57" i="90" s="1"/>
  <c r="F21" i="90"/>
  <c r="E94" i="89" l="1"/>
  <c r="E62" i="89"/>
  <c r="E85" i="89" s="1"/>
  <c r="E40" i="89"/>
  <c r="E57" i="89" s="1"/>
  <c r="F21" i="89"/>
  <c r="F57" i="89" s="1"/>
  <c r="E94" i="88" l="1"/>
  <c r="E62" i="88"/>
  <c r="E85" i="88" s="1"/>
  <c r="E57" i="88"/>
  <c r="E40" i="88"/>
  <c r="F21" i="88"/>
  <c r="F57" i="88" s="1"/>
  <c r="E62" i="87" l="1"/>
  <c r="E85" i="87" s="1"/>
  <c r="E40" i="87"/>
  <c r="E57" i="87" s="1"/>
  <c r="F21" i="87"/>
  <c r="F57" i="87" s="1"/>
  <c r="E62" i="86" l="1"/>
  <c r="E85" i="86" s="1"/>
  <c r="E57" i="86"/>
  <c r="E40" i="86"/>
  <c r="F21" i="86"/>
  <c r="F57" i="86" s="1"/>
  <c r="E85" i="85" l="1"/>
  <c r="E62" i="85"/>
  <c r="F57" i="85"/>
  <c r="E40" i="85"/>
  <c r="E57" i="85" s="1"/>
  <c r="F21" i="85"/>
  <c r="E94" i="84" l="1"/>
  <c r="E62" i="84"/>
  <c r="E85" i="84" s="1"/>
  <c r="F57" i="84"/>
  <c r="E40" i="84"/>
  <c r="E57" i="84" s="1"/>
  <c r="F21" i="84"/>
  <c r="E92" i="83" l="1"/>
  <c r="E62" i="83"/>
  <c r="E83" i="83" s="1"/>
  <c r="E40" i="83"/>
  <c r="E57" i="83" s="1"/>
  <c r="F21" i="83"/>
  <c r="F57" i="83" s="1"/>
  <c r="E62" i="82" l="1"/>
  <c r="E83" i="82" s="1"/>
  <c r="E40" i="82"/>
  <c r="E57" i="82" s="1"/>
  <c r="F21" i="82"/>
  <c r="F57" i="82" s="1"/>
  <c r="E92" i="81" l="1"/>
  <c r="E62" i="81" l="1"/>
  <c r="E83" i="81" s="1"/>
  <c r="E40" i="81"/>
  <c r="E57" i="81" s="1"/>
  <c r="F21" i="81"/>
  <c r="F57" i="81" s="1"/>
  <c r="E62" i="80" l="1"/>
  <c r="E83" i="80" s="1"/>
  <c r="E40" i="80"/>
  <c r="E57" i="80" s="1"/>
  <c r="F21" i="80"/>
  <c r="F57" i="80" s="1"/>
  <c r="E62" i="79" l="1"/>
  <c r="E83" i="79" s="1"/>
  <c r="F57" i="79"/>
  <c r="E40" i="79"/>
  <c r="E57" i="79" s="1"/>
  <c r="F21" i="79"/>
  <c r="E101" i="78" l="1"/>
  <c r="E62" i="78"/>
  <c r="E83" i="78" s="1"/>
  <c r="F57" i="78"/>
  <c r="E40" i="78"/>
  <c r="E57" i="78" s="1"/>
  <c r="F21" i="78"/>
  <c r="E101" i="77" l="1"/>
  <c r="E62" i="77"/>
  <c r="E83" i="77" s="1"/>
  <c r="F57" i="77"/>
  <c r="E40" i="77"/>
  <c r="E57" i="77" s="1"/>
  <c r="F21" i="77"/>
  <c r="E101" i="76" l="1"/>
  <c r="E83" i="76"/>
  <c r="E62" i="76"/>
  <c r="F57" i="76"/>
  <c r="E40" i="76"/>
  <c r="E57" i="76" s="1"/>
  <c r="F21" i="76"/>
  <c r="E101" i="75" l="1"/>
  <c r="E62" i="75"/>
  <c r="E83" i="75" s="1"/>
  <c r="E40" i="75"/>
  <c r="E57" i="75" s="1"/>
  <c r="F21" i="75"/>
  <c r="F57" i="75" s="1"/>
  <c r="E101" i="74" l="1"/>
  <c r="E62" i="74"/>
  <c r="E83" i="74" s="1"/>
  <c r="E57" i="74"/>
  <c r="E40" i="74"/>
  <c r="F21" i="74"/>
  <c r="F57" i="74" s="1"/>
  <c r="E101" i="73" l="1"/>
  <c r="E62" i="73"/>
  <c r="E83" i="73" s="1"/>
  <c r="E40" i="73"/>
  <c r="E57" i="73" s="1"/>
  <c r="F21" i="73"/>
  <c r="F57" i="73"/>
  <c r="E101" i="72" l="1"/>
  <c r="E62" i="72"/>
  <c r="E83" i="72" s="1"/>
  <c r="E40" i="72"/>
  <c r="E57" i="72" s="1"/>
  <c r="F21" i="72"/>
  <c r="F12" i="72"/>
  <c r="F57" i="72" s="1"/>
  <c r="E101" i="71" l="1"/>
  <c r="E62" i="71"/>
  <c r="E83" i="71" s="1"/>
  <c r="E40" i="71"/>
  <c r="E57" i="71" s="1"/>
  <c r="F21" i="71"/>
  <c r="F12" i="71"/>
  <c r="F57" i="71" l="1"/>
  <c r="E101" i="70"/>
  <c r="E83" i="70"/>
  <c r="E62" i="70"/>
  <c r="E40" i="70"/>
  <c r="E57" i="70" s="1"/>
  <c r="F21" i="70"/>
  <c r="F12" i="70"/>
  <c r="F57" i="70" s="1"/>
  <c r="E101" i="69" l="1"/>
  <c r="E62" i="69"/>
  <c r="E83" i="69" s="1"/>
  <c r="E40" i="69"/>
  <c r="E57" i="69" s="1"/>
  <c r="F21" i="69"/>
  <c r="F12" i="69"/>
  <c r="F57" i="69" s="1"/>
  <c r="E101" i="68" l="1"/>
  <c r="E62" i="68"/>
  <c r="E83" i="68" s="1"/>
  <c r="E40" i="68"/>
  <c r="E57" i="68" s="1"/>
  <c r="F21" i="68"/>
  <c r="F12" i="68"/>
  <c r="F57" i="68" s="1"/>
  <c r="E101" i="67" l="1"/>
  <c r="E62" i="67"/>
  <c r="E83" i="67" s="1"/>
  <c r="E40" i="67"/>
  <c r="E57" i="67" s="1"/>
  <c r="F21" i="67"/>
  <c r="F12" i="67"/>
  <c r="F57" i="67" l="1"/>
  <c r="E100" i="66"/>
  <c r="E62" i="66"/>
  <c r="E83" i="66" s="1"/>
  <c r="E40" i="66"/>
  <c r="E57" i="66" s="1"/>
  <c r="F21" i="66"/>
  <c r="F12" i="66"/>
  <c r="F57" i="66" s="1"/>
  <c r="E100" i="65" l="1"/>
  <c r="E62" i="65"/>
  <c r="E83" i="65" s="1"/>
  <c r="E40" i="65"/>
  <c r="E57" i="65" s="1"/>
  <c r="F21" i="65"/>
  <c r="F12" i="65"/>
  <c r="F57" i="65" s="1"/>
  <c r="F10" i="64" l="1"/>
  <c r="E100" i="64"/>
  <c r="E62" i="64"/>
  <c r="E83" i="64" s="1"/>
  <c r="E40" i="64"/>
  <c r="E57" i="64" s="1"/>
  <c r="F21" i="64"/>
  <c r="F12" i="64"/>
  <c r="F57" i="64" l="1"/>
  <c r="E100" i="63"/>
  <c r="E91" i="63"/>
  <c r="E62" i="63"/>
  <c r="E83" i="63" s="1"/>
  <c r="E40" i="63"/>
  <c r="E57" i="63" s="1"/>
  <c r="F21" i="63"/>
  <c r="F12" i="63"/>
  <c r="F57" i="63" s="1"/>
  <c r="E100" i="62" l="1"/>
  <c r="E91" i="62"/>
  <c r="E62" i="62"/>
  <c r="E83" i="62" s="1"/>
  <c r="E40" i="62"/>
  <c r="E57" i="62" s="1"/>
  <c r="F21" i="62"/>
  <c r="F12" i="62"/>
  <c r="F57" i="62" s="1"/>
  <c r="E100" i="61" l="1"/>
  <c r="E91" i="61"/>
  <c r="E62" i="61"/>
  <c r="E83" i="61" s="1"/>
  <c r="E40" i="61"/>
  <c r="E57" i="61" s="1"/>
  <c r="F21" i="61"/>
  <c r="F12" i="61"/>
  <c r="F57" i="61" s="1"/>
  <c r="E100" i="60" l="1"/>
  <c r="E91" i="60"/>
  <c r="E62" i="60"/>
  <c r="E83" i="60" s="1"/>
  <c r="E40" i="60"/>
  <c r="E57" i="60" s="1"/>
  <c r="F21" i="60"/>
  <c r="F12" i="60"/>
  <c r="F57" i="60" s="1"/>
  <c r="E100" i="59" l="1"/>
  <c r="E91" i="59"/>
  <c r="E62" i="59"/>
  <c r="E83" i="59" s="1"/>
  <c r="E40" i="59"/>
  <c r="E57" i="59" s="1"/>
  <c r="F21" i="59"/>
  <c r="F12" i="59"/>
  <c r="F57" i="59" s="1"/>
  <c r="E91" i="58" l="1"/>
  <c r="E83" i="58"/>
  <c r="E62" i="58"/>
  <c r="E40" i="58"/>
  <c r="E57" i="58" s="1"/>
  <c r="F21" i="58"/>
  <c r="F12" i="58"/>
  <c r="F57" i="58" s="1"/>
  <c r="E91" i="57" l="1"/>
  <c r="E62" i="57"/>
  <c r="E83" i="57" s="1"/>
  <c r="E40" i="57"/>
  <c r="E57" i="57" s="1"/>
  <c r="F21" i="57"/>
  <c r="F12" i="57"/>
  <c r="F57" i="57" s="1"/>
  <c r="E91" i="56" l="1"/>
  <c r="E62" i="56"/>
  <c r="E83" i="56" s="1"/>
  <c r="E40" i="56"/>
  <c r="E57" i="56" s="1"/>
  <c r="F21" i="56"/>
  <c r="F12" i="56"/>
  <c r="F57" i="56" s="1"/>
  <c r="E91" i="55" l="1"/>
  <c r="E62" i="55"/>
  <c r="E83" i="55" s="1"/>
  <c r="E57" i="55"/>
  <c r="E40" i="55"/>
  <c r="F21" i="55"/>
  <c r="F12" i="55"/>
  <c r="F57" i="55" s="1"/>
  <c r="E91" i="54" l="1"/>
  <c r="E62" i="54"/>
  <c r="E83" i="54" s="1"/>
  <c r="E40" i="54"/>
  <c r="E57" i="54" s="1"/>
  <c r="F21" i="54"/>
  <c r="F12" i="54"/>
  <c r="F57" i="54" s="1"/>
  <c r="E91" i="53" l="1"/>
  <c r="E83" i="53"/>
  <c r="E62" i="53"/>
  <c r="E40" i="53"/>
  <c r="E57" i="53" s="1"/>
  <c r="F21" i="53"/>
  <c r="F12" i="53"/>
  <c r="F57" i="53" s="1"/>
  <c r="F12" i="52" l="1"/>
  <c r="E91" i="52"/>
  <c r="E62" i="52"/>
  <c r="E83" i="52" s="1"/>
  <c r="E40" i="52"/>
  <c r="E57" i="52" s="1"/>
  <c r="F21" i="52"/>
  <c r="F57" i="52" s="1"/>
  <c r="E91" i="51" l="1"/>
  <c r="E62" i="51"/>
  <c r="E83" i="51" s="1"/>
  <c r="E40" i="51"/>
  <c r="E57" i="51" s="1"/>
  <c r="F21" i="51"/>
  <c r="F57" i="51" s="1"/>
  <c r="E91" i="50" l="1"/>
  <c r="E62" i="50"/>
  <c r="E83" i="50" s="1"/>
  <c r="E40" i="50"/>
  <c r="E57" i="50" s="1"/>
  <c r="F21" i="50"/>
  <c r="F57" i="50" s="1"/>
  <c r="E91" i="49" l="1"/>
  <c r="E62" i="49"/>
  <c r="E83" i="49" s="1"/>
  <c r="F57" i="49"/>
  <c r="E40" i="49"/>
  <c r="E57" i="49" s="1"/>
  <c r="F21" i="49"/>
  <c r="E91" i="48" l="1"/>
  <c r="E62" i="48"/>
  <c r="E83" i="48" s="1"/>
  <c r="E40" i="48"/>
  <c r="E57" i="48" s="1"/>
  <c r="F21" i="48"/>
  <c r="F57" i="48" s="1"/>
  <c r="F21" i="47" l="1"/>
  <c r="E91" i="47"/>
  <c r="E62" i="47"/>
  <c r="E83" i="47" s="1"/>
  <c r="F57" i="47"/>
  <c r="E40" i="47"/>
  <c r="E57" i="47" s="1"/>
  <c r="E91" i="46" l="1"/>
  <c r="E62" i="46"/>
  <c r="E83" i="46" s="1"/>
  <c r="F57" i="46"/>
  <c r="E40" i="46"/>
  <c r="E57" i="46" s="1"/>
  <c r="E91" i="45" l="1"/>
  <c r="E62" i="45"/>
  <c r="E83" i="45" s="1"/>
  <c r="F57" i="45"/>
  <c r="E40" i="45"/>
  <c r="E57" i="45" s="1"/>
  <c r="E91" i="44" l="1"/>
  <c r="E83" i="44"/>
  <c r="E62" i="44"/>
  <c r="F57" i="44"/>
  <c r="E40" i="44"/>
  <c r="E57" i="44" s="1"/>
  <c r="E91" i="43" l="1"/>
  <c r="E62" i="43"/>
  <c r="E83" i="43" s="1"/>
  <c r="F57" i="43"/>
  <c r="E57" i="43"/>
  <c r="E40" i="43"/>
  <c r="E91" i="42" l="1"/>
  <c r="E62" i="42"/>
  <c r="E83" i="42" s="1"/>
  <c r="F57" i="42"/>
  <c r="E40" i="42"/>
  <c r="E57" i="42" s="1"/>
  <c r="F57" i="41" l="1"/>
  <c r="E91" i="41"/>
  <c r="E62" i="41"/>
  <c r="E83" i="41" s="1"/>
  <c r="E40" i="41"/>
  <c r="E57" i="41" s="1"/>
  <c r="F57" i="40" l="1"/>
  <c r="E91" i="40"/>
  <c r="E62" i="40"/>
  <c r="E83" i="40" s="1"/>
  <c r="E40" i="40"/>
  <c r="E57" i="40" s="1"/>
  <c r="E91" i="39" l="1"/>
  <c r="E62" i="39"/>
  <c r="E83" i="39" s="1"/>
  <c r="F57" i="39"/>
  <c r="E40" i="39"/>
  <c r="E57" i="39" s="1"/>
  <c r="E91" i="38" l="1"/>
  <c r="E62" i="38"/>
  <c r="E83" i="38" s="1"/>
  <c r="F57" i="38"/>
  <c r="E40" i="38"/>
  <c r="E57" i="38" s="1"/>
  <c r="F57" i="37" l="1"/>
  <c r="E91" i="37"/>
  <c r="E62" i="37"/>
  <c r="E83" i="37" s="1"/>
  <c r="E40" i="37"/>
  <c r="E57" i="37" s="1"/>
  <c r="F57" i="36" l="1"/>
  <c r="E91" i="36"/>
  <c r="E62" i="36"/>
  <c r="E83" i="36" s="1"/>
  <c r="E40" i="36"/>
  <c r="E57" i="36" s="1"/>
  <c r="F57" i="35" l="1"/>
  <c r="E91" i="35"/>
  <c r="E62" i="35"/>
  <c r="E83" i="35" s="1"/>
  <c r="E40" i="35"/>
  <c r="E57" i="35" s="1"/>
  <c r="E91" i="34" l="1"/>
  <c r="E62" i="34"/>
  <c r="E83" i="34" s="1"/>
  <c r="F57" i="34"/>
  <c r="E40" i="34"/>
  <c r="E57" i="34" s="1"/>
  <c r="F57" i="33" l="1"/>
  <c r="E91" i="33"/>
  <c r="E62" i="33"/>
  <c r="E83" i="33" s="1"/>
  <c r="E40" i="33"/>
  <c r="E57" i="33" s="1"/>
  <c r="F57" i="32" l="1"/>
  <c r="E91" i="32"/>
  <c r="E62" i="32"/>
  <c r="E83" i="32" s="1"/>
  <c r="E40" i="32"/>
  <c r="E57" i="32" s="1"/>
  <c r="E91" i="31" l="1"/>
  <c r="E62" i="31"/>
  <c r="E83" i="31" s="1"/>
  <c r="F57" i="31"/>
  <c r="E40" i="31"/>
  <c r="E57" i="31" s="1"/>
  <c r="E91" i="30" l="1"/>
  <c r="E62" i="30"/>
  <c r="E83" i="30" s="1"/>
  <c r="F57" i="30"/>
  <c r="E57" i="30"/>
  <c r="E40" i="30"/>
  <c r="F57" i="29" l="1"/>
  <c r="E91" i="29"/>
  <c r="E62" i="29"/>
  <c r="E83" i="29" s="1"/>
  <c r="E40" i="29"/>
  <c r="E57" i="29" s="1"/>
  <c r="E91" i="28" l="1"/>
  <c r="E83" i="28"/>
  <c r="E62" i="28"/>
  <c r="F57" i="28"/>
  <c r="E40" i="28"/>
  <c r="E57" i="28" s="1"/>
  <c r="E91" i="27" l="1"/>
  <c r="E62" i="27"/>
  <c r="E83" i="27" s="1"/>
  <c r="F57" i="27"/>
  <c r="E40" i="27"/>
  <c r="E57" i="27" s="1"/>
  <c r="E91" i="26" l="1"/>
  <c r="E62" i="26"/>
  <c r="E83" i="26" s="1"/>
  <c r="F57" i="26"/>
  <c r="E40" i="26"/>
  <c r="E57" i="26" s="1"/>
  <c r="E91" i="25" l="1"/>
  <c r="E62" i="25"/>
  <c r="E83" i="25" s="1"/>
  <c r="F57" i="25"/>
  <c r="E40" i="25"/>
  <c r="E57" i="25" s="1"/>
  <c r="E91" i="24" l="1"/>
  <c r="E83" i="24"/>
  <c r="E62" i="24"/>
  <c r="F57" i="24"/>
  <c r="E40" i="24"/>
  <c r="E57" i="24" s="1"/>
  <c r="F57" i="23" l="1"/>
  <c r="E91" i="23"/>
  <c r="E62" i="23"/>
  <c r="E83" i="23" s="1"/>
  <c r="E40" i="23"/>
  <c r="E57" i="23" s="1"/>
  <c r="E40" i="22" l="1"/>
  <c r="F57" i="22" l="1"/>
  <c r="E91" i="22"/>
  <c r="E62" i="22"/>
  <c r="E83" i="22" s="1"/>
  <c r="E57" i="22"/>
  <c r="E91" i="21" l="1"/>
  <c r="E83" i="21"/>
  <c r="E62" i="21"/>
  <c r="F57" i="21"/>
  <c r="E57" i="21"/>
  <c r="E91" i="20" l="1"/>
  <c r="E62" i="20"/>
  <c r="E83" i="20" s="1"/>
  <c r="F57" i="20"/>
  <c r="E57" i="20"/>
  <c r="E40" i="20"/>
  <c r="E91" i="19" l="1"/>
  <c r="E83" i="19"/>
  <c r="E62" i="19"/>
  <c r="F57" i="19"/>
  <c r="E40" i="19"/>
  <c r="E57" i="19" s="1"/>
  <c r="F57" i="18" l="1"/>
  <c r="E91" i="18"/>
  <c r="E62" i="18"/>
  <c r="E83" i="18" s="1"/>
  <c r="E40" i="18"/>
  <c r="E57" i="18" s="1"/>
  <c r="E91" i="17" l="1"/>
  <c r="E62" i="17"/>
  <c r="E83" i="17" s="1"/>
  <c r="F57" i="17"/>
  <c r="E40" i="17"/>
  <c r="E57" i="17" s="1"/>
  <c r="F57" i="16" l="1"/>
  <c r="E91" i="16"/>
  <c r="E62" i="16"/>
  <c r="E83" i="16" s="1"/>
  <c r="E40" i="16"/>
  <c r="E57" i="16" s="1"/>
  <c r="F57" i="15" l="1"/>
  <c r="E91" i="15"/>
  <c r="E62" i="15"/>
  <c r="E83" i="15" s="1"/>
  <c r="E40" i="15"/>
  <c r="E57" i="15" s="1"/>
  <c r="E91" i="14" l="1"/>
  <c r="E62" i="14"/>
  <c r="E83" i="14" s="1"/>
  <c r="F57" i="14"/>
  <c r="E40" i="14"/>
  <c r="E57" i="14" s="1"/>
  <c r="F57" i="13" l="1"/>
  <c r="E91" i="13"/>
  <c r="E62" i="13"/>
  <c r="E83" i="13" s="1"/>
  <c r="E40" i="13"/>
  <c r="E57" i="13" s="1"/>
  <c r="E91" i="12" l="1"/>
  <c r="E62" i="12"/>
  <c r="E83" i="12" s="1"/>
  <c r="F57" i="12"/>
  <c r="E40" i="12"/>
  <c r="E57" i="12" s="1"/>
  <c r="E91" i="11" l="1"/>
  <c r="E83" i="11"/>
  <c r="E62" i="11"/>
  <c r="F57" i="11"/>
  <c r="E40" i="11"/>
  <c r="E57" i="11" s="1"/>
  <c r="E91" i="10" l="1"/>
  <c r="E62" i="10"/>
  <c r="E83" i="10" s="1"/>
  <c r="F57" i="10"/>
  <c r="E40" i="10"/>
  <c r="E57" i="10" s="1"/>
  <c r="F57" i="9" l="1"/>
  <c r="E91" i="9"/>
  <c r="E62" i="9"/>
  <c r="E83" i="9" s="1"/>
  <c r="E40" i="9"/>
  <c r="E57" i="9" s="1"/>
  <c r="F57" i="8" l="1"/>
  <c r="E91" i="8"/>
  <c r="E62" i="8"/>
  <c r="E83" i="8" s="1"/>
  <c r="E40" i="8"/>
  <c r="E57" i="8" s="1"/>
  <c r="E91" i="7" l="1"/>
  <c r="E83" i="7"/>
  <c r="E62" i="7"/>
  <c r="F57" i="7"/>
  <c r="E40" i="7"/>
  <c r="E57" i="7" s="1"/>
  <c r="E91" i="6" l="1"/>
  <c r="E62" i="6"/>
  <c r="E83" i="6" s="1"/>
  <c r="F57" i="6"/>
  <c r="E40" i="6"/>
  <c r="E57" i="6" s="1"/>
  <c r="E91" i="5" l="1"/>
  <c r="E62" i="5"/>
  <c r="E83" i="5" s="1"/>
  <c r="F57" i="5"/>
  <c r="E40" i="5"/>
  <c r="E57" i="5" s="1"/>
  <c r="F57" i="4" l="1"/>
  <c r="E91" i="4"/>
  <c r="E62" i="4"/>
  <c r="E83" i="4" s="1"/>
  <c r="E40" i="4"/>
  <c r="E57" i="4" s="1"/>
  <c r="E91" i="3" l="1"/>
  <c r="E62" i="3"/>
  <c r="E83" i="3" s="1"/>
  <c r="F57" i="3"/>
  <c r="E40" i="3"/>
  <c r="E57" i="3" s="1"/>
  <c r="E83" i="2" l="1"/>
  <c r="F57" i="2"/>
  <c r="E91" i="2"/>
  <c r="E62" i="2"/>
  <c r="E40" i="2"/>
  <c r="E57" i="2" s="1"/>
  <c r="E91" i="1" l="1"/>
  <c r="F57" i="1"/>
  <c r="E62" i="1" l="1"/>
  <c r="E40" i="1"/>
  <c r="E57" i="1" s="1"/>
</calcChain>
</file>

<file path=xl/sharedStrings.xml><?xml version="1.0" encoding="utf-8"?>
<sst xmlns="http://schemas.openxmlformats.org/spreadsheetml/2006/main" count="27125" uniqueCount="2706">
  <si>
    <t xml:space="preserve"> </t>
  </si>
  <si>
    <t>СТАЊЕ СРЕДСТАВА , НАПЛАТЕ И ИЗМИРЕЊЕ ОБАВЕЗА</t>
  </si>
  <si>
    <t>за датум</t>
  </si>
  <si>
    <t>реализованих са следећих рачуна:</t>
  </si>
  <si>
    <t xml:space="preserve"> А. БУЏЕТСКИ РАЧУН 840-198661-16 (рсд)</t>
  </si>
  <si>
    <t>Промет подрачуна</t>
  </si>
  <si>
    <t>Структура средстава</t>
  </si>
  <si>
    <t>1.</t>
  </si>
  <si>
    <t>2.</t>
  </si>
  <si>
    <t>РФЗО-плате децембар први  део</t>
  </si>
  <si>
    <t>РФЗО лекови ван листе лекова</t>
  </si>
  <si>
    <t>РФЗО-крв и продукти од крви,децембар други део</t>
  </si>
  <si>
    <t>РФЗО-остали уградни материјал</t>
  </si>
  <si>
    <t>РФЗО-превоз запослених за децембар 2017.</t>
  </si>
  <si>
    <t>РФЗО-накнада трошкова за погребне услуге</t>
  </si>
  <si>
    <t>Партиципација</t>
  </si>
  <si>
    <t xml:space="preserve">Буџет- Министарство здравља, Прој.Др Грбић </t>
  </si>
  <si>
    <t xml:space="preserve">Буџет- Министарство здравља, за лечење неосиг.лица </t>
  </si>
  <si>
    <t>Буџет-Министарство здравља инвестиције у објекте и опрему- реконструкција Клинике Јадран</t>
  </si>
  <si>
    <t>Министарство рада и соц.пол.-породиљско боловање, новембар 2017</t>
  </si>
  <si>
    <t>Министарство културе и информисања</t>
  </si>
  <si>
    <t>2.21.</t>
  </si>
  <si>
    <t>Пазар од 22.11.2017-погрешно уплаћена средства на буџетски рачун</t>
  </si>
  <si>
    <t>Повраћај рате кредита С,Тодоровић</t>
  </si>
  <si>
    <t>2.23.</t>
  </si>
  <si>
    <t>Пренос недостајућих  сред. са сопствен.рачуна на буџет за стимулацију  и додатке новембар други део</t>
  </si>
  <si>
    <t>2.24.</t>
  </si>
  <si>
    <t>Пренос недост. средстава са сопст.рн на буџет  на основу пруз.услуга пацијентима мимо РФЗО,енергенти</t>
  </si>
  <si>
    <t>2.25.</t>
  </si>
  <si>
    <t>Пренос сред. са соп.рачуна на буџет, недостајућа средства - принудна наплата део</t>
  </si>
  <si>
    <t>2.26.</t>
  </si>
  <si>
    <t>Пренос са сопствен.на буџет,Принудна наплата, М.Половина</t>
  </si>
  <si>
    <t>2.27.</t>
  </si>
  <si>
    <t>Рента М.Половина - пресуда по Апелационом Суду</t>
  </si>
  <si>
    <t>Погрешна уплата Синдикалне организац.ГАК НФ</t>
  </si>
  <si>
    <t>Пренос са сопственог на буџет за материјал.трошкове по Записнику контроле РФЗО</t>
  </si>
  <si>
    <t>Заокружења</t>
  </si>
  <si>
    <t>3.</t>
  </si>
  <si>
    <t>УКУПНА СРЕДСТВА НА БУЏЕТСКОМ РАЧУНУ (1+2)</t>
  </si>
  <si>
    <t>4.</t>
  </si>
  <si>
    <t xml:space="preserve">    Б. СОПСТВЕНИ РАЧУН 840-198667-95 (рсд)</t>
  </si>
  <si>
    <t>УКУПНА СОПСТВЕНА СРЕДСТВА  (1+2)</t>
  </si>
  <si>
    <r>
      <t xml:space="preserve">          </t>
    </r>
    <r>
      <rPr>
        <b/>
        <sz val="10"/>
        <color rgb="FFC00000"/>
        <rFont val="Arial"/>
        <family val="2"/>
      </rPr>
      <t xml:space="preserve">   Ц. РАЧУН ДОНАЦИЈА (рсд) 840-2195761-18</t>
    </r>
  </si>
  <si>
    <t>1</t>
  </si>
  <si>
    <t>Стање средстава на дан 04.12.2017.г.</t>
  </si>
  <si>
    <t xml:space="preserve">Извршена плаћања са рачуна донације </t>
  </si>
  <si>
    <t>Д. ДЕВИЗНИ РАЧУН 500100-100144172(€)</t>
  </si>
  <si>
    <t xml:space="preserve">Средства уплаћена  на девизни рачун </t>
  </si>
  <si>
    <t xml:space="preserve">Извршена плаћања са девизног рачуна </t>
  </si>
  <si>
    <t>Стање средстава на девизном рачуну 28.12.2017.</t>
  </si>
  <si>
    <t>Е. РАЧУН СРЕДСТ.ПРИК. ПО ОС. КРИВ. ГОЊЕЊА 840-3176761-95</t>
  </si>
  <si>
    <t xml:space="preserve">Стање средстава на дан 22.11.2017.године </t>
  </si>
  <si>
    <t>Средства уплаћена  на рачун 22.11.2017.</t>
  </si>
  <si>
    <t>Извршена плаћања са рачуна 22.11.2017.</t>
  </si>
  <si>
    <t>Стање средстава на рачуну 22.11.2017.</t>
  </si>
  <si>
    <t>03.01.2018.</t>
  </si>
  <si>
    <t>Стање средстава на дан 29.12.2017.године</t>
  </si>
  <si>
    <t>Средства уплаћена на буџетски рачун 29.12.2017.г</t>
  </si>
  <si>
    <t>Извршена плаћања  са буџетског рачуна 29.12.2017</t>
  </si>
  <si>
    <t>Стање буџет.рачуна после плаћања 29.12.2017.</t>
  </si>
  <si>
    <t>Приходи наплаћени 28.12.2017.године</t>
  </si>
  <si>
    <t>Извршена плаћања са сопственог рачуна 29.12.2017</t>
  </si>
  <si>
    <t>Стање сопств.сред.после плаћањa 29.12.2017 ( 3-4)</t>
  </si>
  <si>
    <t xml:space="preserve">Стање средстава на дан 29.12.2017.године </t>
  </si>
  <si>
    <t>РФЗО-енергенти,децембар први и други део</t>
  </si>
  <si>
    <t>РФЗО-материјални и остали трошкови,анекс и децембар први део</t>
  </si>
  <si>
    <t>РФЗО-јубиларне награде - децембар 2017</t>
  </si>
  <si>
    <t xml:space="preserve">РФЗО-лекови  у ЗУ децембар други део </t>
  </si>
  <si>
    <t>РФЗО-цитостатици са Листе, децембар други део 2017</t>
  </si>
  <si>
    <t>РФЗО-санитетски и медицински потрошни материјал децембар други део</t>
  </si>
  <si>
    <t>РФЗО-исхрана пацијената, децембар други део</t>
  </si>
  <si>
    <t>РФЗО-финансирање запош.инвалиди, децембар 2017</t>
  </si>
  <si>
    <t>РФЗО- отпремнина за Вићентић Милина</t>
  </si>
  <si>
    <t>Исплата енергенти</t>
  </si>
  <si>
    <t>Отпремнина за пензију-Раковић Слободанка</t>
  </si>
  <si>
    <t>Исплата консултанти новембар 2017</t>
  </si>
  <si>
    <t>Јубиларне награде-децембар 2017</t>
  </si>
  <si>
    <t>Исплата материјални тр.-валута 29.10.2017</t>
  </si>
  <si>
    <t>Исплата лекови валута 20.12.2017</t>
  </si>
  <si>
    <t>Исплата цитостатици вал.29.11.2017</t>
  </si>
  <si>
    <t>Исплата сан,материјал вал.30.11.2017</t>
  </si>
  <si>
    <t>Исплата лаб.материјал вал.13.11.2017</t>
  </si>
  <si>
    <t>Исплата лаб.материјал вал.14.11-03.12.2017</t>
  </si>
  <si>
    <t>Исплата сан.материјал вал 14.11.-03.12.2017</t>
  </si>
  <si>
    <t xml:space="preserve">Управа за Трезор-тр.платног промета </t>
  </si>
  <si>
    <t xml:space="preserve">Исплата студ.задруга универзитета </t>
  </si>
  <si>
    <t>Управа за Трезор-тр.платног промета</t>
  </si>
  <si>
    <t xml:space="preserve">Уплаћена средства на дан 29.12.2017 </t>
  </si>
  <si>
    <t>Југоимпорт-монитор за анестезију</t>
  </si>
  <si>
    <t>Стање средстава донације  на дан 29.12.2017.</t>
  </si>
  <si>
    <t>Чек готовина-тр.превоза Врњачка Бања,др Грбић Драгана</t>
  </si>
  <si>
    <t>04.01.2018.</t>
  </si>
  <si>
    <t>Стање средстава на дан 03.01.2018.године</t>
  </si>
  <si>
    <t>Средства уплаћена на буџетски рачун 03.01.2018.г</t>
  </si>
  <si>
    <t>Извршена плаћања  са буџетског рачуна 03.01.2018.</t>
  </si>
  <si>
    <t>Стање буџет.рачуна после плаћања 03.01.2018.</t>
  </si>
  <si>
    <t xml:space="preserve">РФЗО-плате децембар други део и разлика  </t>
  </si>
  <si>
    <t>РФЗО-превоз запослених за јануар 2018.</t>
  </si>
  <si>
    <t>Зарада, децембар други део и разлика</t>
  </si>
  <si>
    <t>Исхрана ВА 15.01.2018</t>
  </si>
  <si>
    <t>Лекови ВА 31.12.2017.</t>
  </si>
  <si>
    <t>Санитет.матер. ВА 28.12.2017.</t>
  </si>
  <si>
    <t>Лаборат.матер.и реаген.</t>
  </si>
  <si>
    <t>Отпремнина за пензију.Вићентић Милина</t>
  </si>
  <si>
    <t>Приходи наплаћени 29.30.12.2017. и 01.02.јануар 2018.</t>
  </si>
  <si>
    <t>Извршена плаћања са сопственог рачуна 03.01.2018</t>
  </si>
  <si>
    <t>Пренос недостајућих  сред. са сопствен.рачуна на буџет за стимулацију  и додатке децембардруги део</t>
  </si>
  <si>
    <t>Пренос са соп.на буџет за неугов.рад.и стимулац.децембар други део</t>
  </si>
  <si>
    <t>Зарада за неугов.раднике,децембар други део</t>
  </si>
  <si>
    <t>Стање сопств.сред.после плаћањa 03.01.2018 ( 3-4)</t>
  </si>
  <si>
    <t>Стање средстава на дан 03.01.2018.г.</t>
  </si>
  <si>
    <t xml:space="preserve">Уплаћена средства на дан </t>
  </si>
  <si>
    <t>Стање средстава донације  на дан 03.01.2018.</t>
  </si>
  <si>
    <t>05.01.2018.</t>
  </si>
  <si>
    <t>Стање средстава на дан 04.01.2018.године</t>
  </si>
  <si>
    <t>Средства уплаћена на буџетски рачун 04.01.2018.г</t>
  </si>
  <si>
    <t>Враћена зарада на Т.Р.Клинике партија кредида Ј.Антевски</t>
  </si>
  <si>
    <t>Пренос сред. са соп.рачуна на буџет, за уградни материјал</t>
  </si>
  <si>
    <t>Извршена плаћања  са буџетског рачуна 04.01.2018.</t>
  </si>
  <si>
    <t>Готовина, купљена даска за ВЦ шољу, Кантал</t>
  </si>
  <si>
    <t>Табулир Комерц, неизвршени налози од 29.12.2017.</t>
  </si>
  <si>
    <t>Ектреме, обнова антивирус лиценце по нар.18052-2017-20644</t>
  </si>
  <si>
    <t>Пореска управа, ИОСИ, обавеза запош.особа са инвал.,децембар 2017.</t>
  </si>
  <si>
    <t>Лавиефарм,лаб.матер.</t>
  </si>
  <si>
    <t>Исхрана ВА 01.01.2018.</t>
  </si>
  <si>
    <t>Крв ВА 01.12.2017.</t>
  </si>
  <si>
    <t>Лекови ВА 03.01.2018.</t>
  </si>
  <si>
    <t>Стање буџет.рачуна после плаћања 04.01.2018.</t>
  </si>
  <si>
    <t>Приходи наплаћени 03. 01. 2018.</t>
  </si>
  <si>
    <t>Извршена плаћања са сопственог рачуна 04.01.2018</t>
  </si>
  <si>
    <t>Пренос са соп.рн на буџет за остали уградни материјал</t>
  </si>
  <si>
    <t>Сол.помоћ А.Перовић</t>
  </si>
  <si>
    <t>Стање сопств.сред.после плаћањa 04.01.2018 ( 3-4)</t>
  </si>
  <si>
    <t>Пореска управа, ИОСИ, обавеза запош.инвалида за децембар</t>
  </si>
  <si>
    <t>08.01.2018.</t>
  </si>
  <si>
    <t>Стање средстава на дан 05.01.2018.године</t>
  </si>
  <si>
    <t>Извршена плаћања  са буџетског рачуна 05.01.2018.</t>
  </si>
  <si>
    <t>Средства уплаћена на буџетски рачун 05.01.2018.г</t>
  </si>
  <si>
    <t>Стање буџет.рачуна после плаћања 05.01.2018.</t>
  </si>
  <si>
    <t>Приходи наплаћени 04. 01. 2018.</t>
  </si>
  <si>
    <t>Извршена плаћања са сопственог рачуна 05.01.2018</t>
  </si>
  <si>
    <t>Стање сопств.сред.после плаћањa 05.01.2018 ( 3-4)</t>
  </si>
  <si>
    <t>РФЗО-плате децембар 2015 разлика  3%</t>
  </si>
  <si>
    <t>Пренос недостајућих  сред. са сопствен.рачуна на буџет за стимулацију и неугов.раднике,децембар 2015, разлика 3%</t>
  </si>
  <si>
    <t>Зарада, децембар други део 2017,неизвршени налози</t>
  </si>
  <si>
    <t>Лаборат.материјал и реагенси, неизвршени налози</t>
  </si>
  <si>
    <t>Енергенти</t>
  </si>
  <si>
    <t>Разлика зарада, децембар 2015</t>
  </si>
  <si>
    <t>Београд.електране, камата</t>
  </si>
  <si>
    <t>Пренос са соп.рачуна на буџет, разлика децембар 2015, 3%</t>
  </si>
  <si>
    <t>09.01.2018.</t>
  </si>
  <si>
    <t>Стање средстава на дан 08.01.2018.године</t>
  </si>
  <si>
    <t>Средства уплаћена на буџетски рачун 08.01.2018.г</t>
  </si>
  <si>
    <t>Извршена плаћања  са буџетског рачуна 08.01.2018.</t>
  </si>
  <si>
    <t>Стање буџет.рачуна после плаћања 08.01.2018.</t>
  </si>
  <si>
    <t>Приходи наплаћени 05.06. 01. 2018.</t>
  </si>
  <si>
    <t>Извршена плаћања са сопственог рачуна 08.01.2018</t>
  </si>
  <si>
    <t>Стање сопств.сред.после плаћањa 08.01.2018 ( 3-4)</t>
  </si>
  <si>
    <t>Пренос  са сопствен.рачуна на буџет за стимулацију ,децембар 2015, разлика 3%</t>
  </si>
  <si>
    <t>Разлика зарада, децембар 2015 за неизвршене налоге</t>
  </si>
  <si>
    <t>Лекови ван листе лекова</t>
  </si>
  <si>
    <t>Прив.и пов.послови децембар 2017</t>
  </si>
  <si>
    <t>УО децембар 2017</t>
  </si>
  <si>
    <t>НО децембар 2017</t>
  </si>
  <si>
    <t>Етички одбор, новембар 2017</t>
  </si>
  <si>
    <t>Прив.и пов.послови превоз, децембар 2017</t>
  </si>
  <si>
    <t>Пренос са соп.на буџет, разлика децембар 2017</t>
  </si>
  <si>
    <t>ИПЦ проф.за 2 котизације за семинар, Апостоловић, Стојановић</t>
  </si>
  <si>
    <t>Репуб.дирекција за воде,накнада за кориш.водног добра. Јануар 2018</t>
  </si>
  <si>
    <t>Репуб.дирекција за воде,накнада за испуштену воду. Јануар 2018</t>
  </si>
  <si>
    <t>Комора здрав.установа, чланарина, децембар први део 2017</t>
  </si>
  <si>
    <t>ЈУ Сорбон, проф.за скај,платно и конац за амб.колпоскоп.,нар.18052-2017-20424</t>
  </si>
  <si>
    <t>Пореска Управа, порез на донацију у новцу,Р-016-432-00-937/2017</t>
  </si>
  <si>
    <t>10.01.2018.</t>
  </si>
  <si>
    <t>Стање средстава на дан 09.01.2018.године</t>
  </si>
  <si>
    <t>Средства уплаћена на буџетски рачун 09.01.2018.г</t>
  </si>
  <si>
    <t>Извршена плаћања  са буџетског рачуна 09.01.2018.</t>
  </si>
  <si>
    <t>Стање буџет.рачуна после плаћања 09.01.2018.</t>
  </si>
  <si>
    <t>Приходи наплаћени 08.01. 2018.</t>
  </si>
  <si>
    <t>Извршена плаћања са сопственог рачуна 09.01.2018</t>
  </si>
  <si>
    <t>Стање сопств.сред.после плаћањa 09.01.2018 ( 3-4)</t>
  </si>
  <si>
    <t>11.01.2018.</t>
  </si>
  <si>
    <t>Стање средстава на дан 10.01.2018.године</t>
  </si>
  <si>
    <t>Средства уплаћена на буџетски рачун 10.01.2018.г</t>
  </si>
  <si>
    <t>Извршена плаћања  са буџетског рачуна 10.01.2018.</t>
  </si>
  <si>
    <t>ID Com, по рачуну ВА 31.12.</t>
  </si>
  <si>
    <t>Стање буџет.рачуна после плаћања 10.01.2018.</t>
  </si>
  <si>
    <t>Приходи наплаћени 09.01. 2018.</t>
  </si>
  <si>
    <t>Извршена плаћања са сопственог рачуна 10.01.2018</t>
  </si>
  <si>
    <t>Нови Астакос,проф.за смештај и превоз,семинар ИПЦна Златибору, Апостоловић, Стојановић</t>
  </si>
  <si>
    <t>Стање сопств.сред.после плаћањa 10.01.2018 ( 3-4)</t>
  </si>
  <si>
    <t>12.01.2018.</t>
  </si>
  <si>
    <t>Стање средстава на дан 11.01.2018.године</t>
  </si>
  <si>
    <t>Средства уплаћена на буџетски рачун 11.01.2018.г</t>
  </si>
  <si>
    <t>Извршена плаћања  са буџетског рачуна 11.01.2018.</t>
  </si>
  <si>
    <t>Стање буџет.рачуна после плаћања 11.01.2018.</t>
  </si>
  <si>
    <t>Приходи наплаћени 10.01. 2018.</t>
  </si>
  <si>
    <t>Извршена плаћања са сопственог рачуна 11.01.2018</t>
  </si>
  <si>
    <t>Стање сопств.сред.после плаћањa 11.01.2018 ( 3-4)</t>
  </si>
  <si>
    <t>Управа за трезор ТПП</t>
  </si>
  <si>
    <t>Исхрана ВА 31.01.2018.</t>
  </si>
  <si>
    <t>Зарада, децембар други део, неизвршени налог</t>
  </si>
  <si>
    <t>Суперлаб,сервис апарата за АРТ</t>
  </si>
  <si>
    <t>Симтекс, проф.за 9 м  кепера за АРТ,нар.18052-2017-20431</t>
  </si>
  <si>
    <t>15.01.2018.</t>
  </si>
  <si>
    <t>Стање средстава на дан 12.01.2018.године</t>
  </si>
  <si>
    <t>Извршена плаћања  са буџетског рачуна 12.01.2018.</t>
  </si>
  <si>
    <t>Стање буџет.рачуна после плаћања 12.01.2018.</t>
  </si>
  <si>
    <t>Повраћај средстава Ким-тек сервис</t>
  </si>
  <si>
    <t>Бонови за бензин</t>
  </si>
  <si>
    <t>Приходи наплаћени 11.01. 2018.</t>
  </si>
  <si>
    <t>Извршена плаћања са сопственог рачуна 12.01.2018</t>
  </si>
  <si>
    <t>16.01.2018.</t>
  </si>
  <si>
    <t>Стање средстава на дан 15.01.2018.године</t>
  </si>
  <si>
    <t>Средства уплаћена на буџетски рачун 15.01.2018.г</t>
  </si>
  <si>
    <t>Извршена плаћања  са буџетског рачуна 15.01.2018.</t>
  </si>
  <si>
    <t>Стање буџет.рачуна после плаћања 15.01.2018.</t>
  </si>
  <si>
    <t>Приходи наплаћени 12.13.01. 2018.</t>
  </si>
  <si>
    <t>Извршена плаћања са сопственог рачуна 15.01.2018</t>
  </si>
  <si>
    <t>Управа за трезор, провизија на чекове грађана</t>
  </si>
  <si>
    <t>Стање сопств.сред.после плаћањa 15.01.2018 ( 3-4)</t>
  </si>
  <si>
    <t>17.01.2018.</t>
  </si>
  <si>
    <t>Стање средстава на дан 16.01.2018.године</t>
  </si>
  <si>
    <t>Средства уплаћена на буџетски рачун 16.01.2018.г</t>
  </si>
  <si>
    <t>Извршена плаћања  са буџетског рачуна 16.01.2018.</t>
  </si>
  <si>
    <t>Стање буџет.рачуна после плаћања 16.01.2018.</t>
  </si>
  <si>
    <t>РФЗО-плате јануар први део</t>
  </si>
  <si>
    <t>Зарада, јануар први део</t>
  </si>
  <si>
    <t>Приходи наплаћени 15.01. 2018.</t>
  </si>
  <si>
    <t>Извршена плаћања са сопственог рачуна 16.01.2018</t>
  </si>
  <si>
    <t>Зарада за неуговорене раднике, јануар први део</t>
  </si>
  <si>
    <t>Елплин, столица за давање узорака</t>
  </si>
  <si>
    <t>Нови Астакос, проф. за семинар ИПЦ на Златибору, Љ.Стојановић, смечтај Палисад</t>
  </si>
  <si>
    <t>Стање сопств.сред.после плаћањa 16.01.2018 ( 3-4)</t>
  </si>
  <si>
    <t>За извршене услуге разним добављачима по прилогу ВА 31.12.2017.</t>
  </si>
  <si>
    <t>METAL-LINEX, клупе за чекаоницу</t>
  </si>
  <si>
    <t>18.01.2018.</t>
  </si>
  <si>
    <t>Стање средстава на дан 17.01.2018.године</t>
  </si>
  <si>
    <t>Средства уплаћена на буџетски рачун 17.01.2018.г</t>
  </si>
  <si>
    <t>Извршена плаћања  са буџетског рачуна 17.01.2018.</t>
  </si>
  <si>
    <t>Стање буџет.рачуна после плаћања 17.01.2018.</t>
  </si>
  <si>
    <t>Приходи наплаћени 16.01. 2018.</t>
  </si>
  <si>
    <t>Извршена плаћања са сопственог рачуна 17.01.2018</t>
  </si>
  <si>
    <t>Стање сопств.сред.после плаћањa 17.01.2018 ( 3-4)</t>
  </si>
  <si>
    <t>РФЗО-крв и продукти од крви,јануар први део</t>
  </si>
  <si>
    <t>Готовина, допуна за моб.тел Др Радојичић</t>
  </si>
  <si>
    <t>Систем 1, сервис 2 лап-топа за одељење анестезије и управу, нар.18052-2017-20423</t>
  </si>
  <si>
    <t>призма Крагујевац,проф. за 3 стетоскопа за анестезију и 5 стетоскопа за ОВРТ, нар.18052-2017-19282</t>
  </si>
  <si>
    <t>EMMI House, проф.за уљани радијатор за хистопатолог.нар.18052-2017-19750</t>
  </si>
  <si>
    <t>EMMI House, проф.за лед ТВ за апартман.нар.18052-2018-0340</t>
  </si>
  <si>
    <t>19.01.2018.</t>
  </si>
  <si>
    <t>Стање средстава на дан 18.01.2018.године</t>
  </si>
  <si>
    <t>Средства уплаћена на буџетски рачун 18.01.2018.г</t>
  </si>
  <si>
    <t>Извршена плаћања  са буџетског рачуна 18.01.2018.</t>
  </si>
  <si>
    <t>Враћен више обрачунат кредит на Т.Р.Ј.Милошевић</t>
  </si>
  <si>
    <t>РФЗО-материјални и остали трошкови,јануар први део</t>
  </si>
  <si>
    <t>Ауто-мото савез, проф.за тех.преглед санитет.возила БГ 019-бђ</t>
  </si>
  <si>
    <t>МУП РС,рег.таблице,саобраћ.дозвола и рег.налеп.унутрашња</t>
  </si>
  <si>
    <t>Завод за израду новчаница, рег.таблице, саоб.доз. И рег.налеп.унутрашња</t>
  </si>
  <si>
    <t>Управа за трезор, издав.потврде за регис.санитет.возила</t>
  </si>
  <si>
    <t>Крв ВА 10.12.2017.</t>
  </si>
  <si>
    <t>Консултатнт Дикић, децембар 2017</t>
  </si>
  <si>
    <t>Стање буџет.рачуна после плаћања 18.01.2018.</t>
  </si>
  <si>
    <t>Приходи наплаћени 17.01. 2018.</t>
  </si>
  <si>
    <t>Стање сопств.сред.после плаћањa 18.01.2018 ( 3-4)</t>
  </si>
  <si>
    <t>Извршена плаћања са сопственог рачуна 18.01.2018</t>
  </si>
  <si>
    <t>22.01.2018.</t>
  </si>
  <si>
    <t>Стање средстава на дан 19.01.2018.године</t>
  </si>
  <si>
    <t>Средства уплаћена на буџетски рачун 19.01.2018.г</t>
  </si>
  <si>
    <t>Извршена плаћања  са буџетског рачуна 19.01.2018.</t>
  </si>
  <si>
    <t>Стање буџет.рачуна после плаћања 19.01.2018.</t>
  </si>
  <si>
    <t>Извршена плаћања са сопственог рачуна 19.01.2018</t>
  </si>
  <si>
    <t>Стање сопств.сред.после плаћањa 19.01.2018 ( 3-4)</t>
  </si>
  <si>
    <t>РФЗО-исхрана пацијената, јануар први део</t>
  </si>
  <si>
    <t>Материјални трошкови ВА 30.11.2017. део</t>
  </si>
  <si>
    <t>Повраћа више обрачунате рате кредита за Др Милошевић</t>
  </si>
  <si>
    <t>ЈП Слузбени Гласник,проф. за јавни позив 017-12, реагенси и пот.матер.за апарат Криптор</t>
  </si>
  <si>
    <t>Приходи наплаћени 18.01. 2018.</t>
  </si>
  <si>
    <t>Беопанон медикал, сервис болес.кревета на апартманима</t>
  </si>
  <si>
    <t>23.01.2018.</t>
  </si>
  <si>
    <t>Стање средстава на дан 22.01.2018.године</t>
  </si>
  <si>
    <t>Средства уплаћена на буџетски рачун 22.01.2018.г</t>
  </si>
  <si>
    <t>Извршена плаћања  са буџетског рачуна 22.01.2018.</t>
  </si>
  <si>
    <t>Стање буџет.рачуна после плаћања 22.01.2018.</t>
  </si>
  <si>
    <t>Приходи наплаћени 19.20.01. 2018.</t>
  </si>
  <si>
    <t>Извршена плаћања са сопственог рачуна 22.01.2018</t>
  </si>
  <si>
    <t>Стање сопств.сред.после плаћањa 22.01.2018 ( 3-4)</t>
  </si>
  <si>
    <t>Министарство рада и соц.пол.-породиљско боловање, децембар 2017</t>
  </si>
  <si>
    <t xml:space="preserve">РФЗО-лекови  у ЗУ јануар први део </t>
  </si>
  <si>
    <t>РФЗО-цитостатици са Листе, јануар први део 2017</t>
  </si>
  <si>
    <t>Управа за трезор, ТПП</t>
  </si>
  <si>
    <t>УО запослени, јануар 2018</t>
  </si>
  <si>
    <t>НО запослени, јануар 2018</t>
  </si>
  <si>
    <t>Етички одбор Др М.Станковић, децембар 2017</t>
  </si>
  <si>
    <t>Фарма продукт, проф. за аква пурификату</t>
  </si>
  <si>
    <t>24.01.2018.</t>
  </si>
  <si>
    <t>Стање средстава на дан 23.01.2018.године</t>
  </si>
  <si>
    <t>Средства уплаћена на буџетски рачун 23.01.2018.г</t>
  </si>
  <si>
    <t>Извршена плаћања  са буџетског рачуна 23.01.2018.</t>
  </si>
  <si>
    <t>Стање буџет.рачуна после плаћања 23.01.2018.</t>
  </si>
  <si>
    <t>Извршена плаћања са сопственог рачуна 23.01.2018</t>
  </si>
  <si>
    <t>Стање сопств.сред.после плаћањa 23.01.2018 ( 3-4)</t>
  </si>
  <si>
    <t>РФЗО-санитетски и медицински потрошни материјал јануар први део</t>
  </si>
  <si>
    <t>Лекови ВА 17.01.2018.</t>
  </si>
  <si>
    <t>Породиљско болов., новембар 2017</t>
  </si>
  <si>
    <t>Породиљско болов., децембар 2017</t>
  </si>
  <si>
    <t>EMMI House, проф.за напајање за рачунар за одељење информатике,нар.18052-2018-1137</t>
  </si>
  <si>
    <t>Приходи наплаћени 22.01. 2018.</t>
  </si>
  <si>
    <t>Задруга студената Универзитета, физички послови</t>
  </si>
  <si>
    <t>25.01.2018.</t>
  </si>
  <si>
    <t>Стање средстава на дан 24.01.2018.године</t>
  </si>
  <si>
    <t>Средства уплаћена на буџетски рачун 24.01.2018.г</t>
  </si>
  <si>
    <t>Извршена плаћања  са буџетског рачуна 24.01.2018.</t>
  </si>
  <si>
    <t>Стање буџет.рачуна после плаћања 24.01.2018.</t>
  </si>
  <si>
    <t>Приходи наплаћени 23.01. 2018.</t>
  </si>
  <si>
    <t>Извршена плаћања са сопственог рачуна 24.01.2018</t>
  </si>
  <si>
    <t>Стање сопств.сред.после плаћањa 24.01.2018 ( 3-4)</t>
  </si>
  <si>
    <t>Санитет.материјал ВА 08.01.2018</t>
  </si>
  <si>
    <t>Лаборат.матер.и реаг. ВА 08.01.2018</t>
  </si>
  <si>
    <t>Медицински Факултет, Др К.Драгутиновић, специјал.испит и штампање дипломе</t>
  </si>
  <si>
    <t>Цитостатици ВА 30.11.2017.</t>
  </si>
  <si>
    <t>26.01.2018.</t>
  </si>
  <si>
    <t>Стање средстава на дан 25.01.2018.године</t>
  </si>
  <si>
    <t>Средства уплаћена на буџетски рачун 25.01.2018.г</t>
  </si>
  <si>
    <t>Извршена плаћања  са буџетског рачуна 25.01.2018.</t>
  </si>
  <si>
    <t>Стање буџет.рачуна после плаћања 25.01.2018.</t>
  </si>
  <si>
    <t>Приходи наплаћени 24.01. 2018.</t>
  </si>
  <si>
    <t>Извршена плаћања са сопственог рачуна 25.01.2018</t>
  </si>
  <si>
    <t>Принудна наплата по Р-636ИИ273/17 ,М.Половина</t>
  </si>
  <si>
    <t>27.01.2018.</t>
  </si>
  <si>
    <t>Стање средстава на дан 26.01.2018.године</t>
  </si>
  <si>
    <t>Средства уплаћена на буџетски рачун 26.01.2018.г</t>
  </si>
  <si>
    <t>Извршена плаћања  са буџетског рачуна 26.01.2018.</t>
  </si>
  <si>
    <t>Стање буџет.рачуна после плаћања 26.01.2018.</t>
  </si>
  <si>
    <t>Приходи наплаћени 25.01. 2018.</t>
  </si>
  <si>
    <t>Извршена плаћања са сопственог рачуна 26.01.2018</t>
  </si>
  <si>
    <t>Стање сопств.сред.после плаћањa 26.01.2018 ( 3-4)</t>
  </si>
  <si>
    <t>Исплата мат.трошкови-Тунел,прање возила</t>
  </si>
  <si>
    <t>Исплата превоз неуг.радници за фебруар 2018</t>
  </si>
  <si>
    <t>Пренос средстава са сопственог на буџет-рачун обједињене принудне наплате за ренту 636.ИИ 273/17</t>
  </si>
  <si>
    <t>Пренос средстава са сопственог на буџет-рента М.Половина  636.ИИ 273/17</t>
  </si>
  <si>
    <t>Превоз уговорени радници за фебруар 2018</t>
  </si>
  <si>
    <t>30.01.2018.</t>
  </si>
  <si>
    <t>Стање средстава на дан 29.01.2018.године</t>
  </si>
  <si>
    <t>Средства уплаћена на буџетски рачун 29.01.2018.г</t>
  </si>
  <si>
    <t>Извршена плаћања  са буџетског рачуна 29.01.2018.</t>
  </si>
  <si>
    <t>Стање буџет.рачуна после плаћања 29.01.2018.</t>
  </si>
  <si>
    <t>Приходи наплаћени 26-27.01. 2018.</t>
  </si>
  <si>
    <t>Извршена плаћања са сопственог рачуна 29.01.2018</t>
  </si>
  <si>
    <t>Стање сопств.сред.после плаћањa 29.01.2018 ( 3-4)</t>
  </si>
  <si>
    <t>РФЗО-превоз запослених за фебруар 2018.</t>
  </si>
  <si>
    <t>31.01.2018.</t>
  </si>
  <si>
    <t>Стање средстава на дан 30.01.2018.године</t>
  </si>
  <si>
    <t>Средства уплаћена на буџетски рачун 30.01.2018.г</t>
  </si>
  <si>
    <t>Извршена плаћања  са буџетског рачуна 30.01.2018.</t>
  </si>
  <si>
    <t>Стање буџет.рачуна после плаћања 30.01.2018.</t>
  </si>
  <si>
    <t>Приходи наплаћени 29.01. 2018.</t>
  </si>
  <si>
    <t>Извршена плаћања са сопственог рачуна 30.01.2018</t>
  </si>
  <si>
    <t>Стање сопств.сред.после плаћањa 30.01.2018 ( 3-4)</t>
  </si>
  <si>
    <t>01.02.2018.</t>
  </si>
  <si>
    <t>Стање средстава на дан 31.01.2018.године</t>
  </si>
  <si>
    <t>Средства уплаћена на буџетски рачун 31.01.2018.г</t>
  </si>
  <si>
    <t>Извршена плаћања  са буџетског рачуна 31.01.2018.</t>
  </si>
  <si>
    <t>ЈП ПТТ, проф.за пријем пош.пошиљки</t>
  </si>
  <si>
    <t>Приходи наплаћени 30.01. 2018.</t>
  </si>
  <si>
    <t>Извршена плаћања са сопственог рачуна 31.01.2018</t>
  </si>
  <si>
    <t>02.02.2018.</t>
  </si>
  <si>
    <t>Стање средстава на дан 01.02.2018.године</t>
  </si>
  <si>
    <t>Средства уплаћена на буџетски рачун 01.02.2018.г</t>
  </si>
  <si>
    <t>Извршена плаћања  са буџетског рачуна 01.02.2018.</t>
  </si>
  <si>
    <t>Стање буџет.рачуна после плаћања 01.02.2018.</t>
  </si>
  <si>
    <t>РФЗО-плате јануар други део</t>
  </si>
  <si>
    <t>Пренос  са сопствен.рачуна на буџет за стимулацију и додатке, децембар 2017</t>
  </si>
  <si>
    <t>РФЗО-крв и продукти од крви,јануар други део</t>
  </si>
  <si>
    <t>РФЗО-финансирање запош.инвалиди, јануар 2018</t>
  </si>
  <si>
    <t>Зарада, јануар други део</t>
  </si>
  <si>
    <t>ЈП Службени гласник, проф.за јавни позив 017-5, реагенси и пот.матер.за апарат гасни анализатор</t>
  </si>
  <si>
    <t>ВИП обезбеђење Клинике</t>
  </si>
  <si>
    <t>Приходи наплаћени 31.01. 2018.</t>
  </si>
  <si>
    <t>Зарада за неугов.раднике, јануар други део</t>
  </si>
  <si>
    <t>Фарма продукт, лекови</t>
  </si>
  <si>
    <t>Пренос са соп.рачуна на буџет за стимулацију уговорених радника за децембар 2017.</t>
  </si>
  <si>
    <t>Стање сопств.сред.после плаћањa 01.02.2018 ( 3-4)</t>
  </si>
  <si>
    <t>05.02.2018.</t>
  </si>
  <si>
    <t>Стање средстава на дан 02.02.2018.године</t>
  </si>
  <si>
    <t>Средства уплаћена на буџетски рачун 02.02.2018.г</t>
  </si>
  <si>
    <t>Извршена плаћања  са буџетског рачуна 02.02.2018.</t>
  </si>
  <si>
    <t>Стање буџет.рачуна после плаћања 02.02.2018.</t>
  </si>
  <si>
    <t>Извршена плаћања са сопственог рачуна 02.02.2018</t>
  </si>
  <si>
    <t>Приходи наплаћени 01.02. 2018.</t>
  </si>
  <si>
    <t>Стање сопств.сред.после плаћањa 02.02.2018 ( 3-4)</t>
  </si>
  <si>
    <t>РФЗО-енергенти,јануар први  део</t>
  </si>
  <si>
    <t>Елплин, хируршке кутије</t>
  </si>
  <si>
    <t>Пореска Управа, учешће у финансирању инвалида за јануар</t>
  </si>
  <si>
    <t>Крв ВА 25.12.2017 део</t>
  </si>
  <si>
    <t>Пореска Управа, учешће у финансир.инвалида, јануар</t>
  </si>
  <si>
    <t xml:space="preserve">Сол.помоћ А.Перовић, јануар  </t>
  </si>
  <si>
    <t>Репуб.дирекција за воде, фебруар</t>
  </si>
  <si>
    <t>Ивакс комерц,проф.за кревет за преглед, ОВРТ 3, нар.18052-2017-20647</t>
  </si>
  <si>
    <t>ЈП Службени Гласник, годишња претплата за правно-информ.систем, нар.18052-2017-18341</t>
  </si>
  <si>
    <t>Добављачи за основна средства</t>
  </si>
  <si>
    <t>Остали добављачи за услуге</t>
  </si>
  <si>
    <t>Стање средстава на дан 02.02.2018.г.</t>
  </si>
  <si>
    <t>Уплаћена средства на дан 02.02.2018.</t>
  </si>
  <si>
    <t>Синдикат радника ЕПС-а, Уг.15007-2018-2570,01.02.2018.</t>
  </si>
  <si>
    <t>Стање средстава донације  на дан 02.02.2018.</t>
  </si>
  <si>
    <t>06.02.2018.</t>
  </si>
  <si>
    <t>Стање средстава на дан 05.02.2018.године</t>
  </si>
  <si>
    <t>Средства уплаћена на буџетски рачун 05.02.2018.г</t>
  </si>
  <si>
    <t>Извршена плаћања  са буџетског рачуна 05.02.2018.</t>
  </si>
  <si>
    <t>Приходи наплаћени 02.03.02. 2018.</t>
  </si>
  <si>
    <t>Извршена плаћања са сопственог рачуна 05.02.2018</t>
  </si>
  <si>
    <t>Стање средстава на дан 05.02.2018.г.</t>
  </si>
  <si>
    <t>Стање средстава донације  на дан 05.02.2018.</t>
  </si>
  <si>
    <t>Стање сопств.сред.после плаћањa 05.02.2018 ( 3-4)</t>
  </si>
  <si>
    <t>07.02.2018.</t>
  </si>
  <si>
    <t>Стање средстава на дан 06.02.2018.године</t>
  </si>
  <si>
    <t>Средства уплаћена на буџетски рачун 06.02.2018.г</t>
  </si>
  <si>
    <t>Извршена плаћања  са буџетског рачуна 06.02.2018.</t>
  </si>
  <si>
    <t>Стање буџет.рачуна после плаћања 06.02.2018.</t>
  </si>
  <si>
    <t>Извршена плаћања са сопственог рачуна 06.02.2018</t>
  </si>
  <si>
    <t>Стање сопств.сред.после плаћањa 06.02.2018 ( 3-4)</t>
  </si>
  <si>
    <t>Приходи наплаћени 05.02. 2018.</t>
  </si>
  <si>
    <t>Консултанти, децембар 2017</t>
  </si>
  <si>
    <t>Енергенти ВА 19.2.2018.</t>
  </si>
  <si>
    <t>Матер.трошкови ВА 28.11.2017.</t>
  </si>
  <si>
    <t>Исхрана ВА 24.2.2018.</t>
  </si>
  <si>
    <t>Готовина, чек за такси услеге за Љ.Стојановић</t>
  </si>
  <si>
    <t>08.02.2018.</t>
  </si>
  <si>
    <t>Стање средстава на дан 07.02.2018.године</t>
  </si>
  <si>
    <t>Средства уплаћена на буџетски рачун 07.02.2018.г</t>
  </si>
  <si>
    <t>Извршена плаћања  са буџетског рачуна 07.02.2018.</t>
  </si>
  <si>
    <t>Стање буџет.рачуна после плаћања 07.02.2018.</t>
  </si>
  <si>
    <t>Пренос сред. са соп.рачуна на буџет, дулколакс</t>
  </si>
  <si>
    <t>Приходи наплаћени 06.02. 2018.</t>
  </si>
  <si>
    <t>Извршена плаћања са сопственог рачуна 07.02.2018</t>
  </si>
  <si>
    <t>Пореска Управа, измирење обавеза по пореској пријави</t>
  </si>
  <si>
    <t>Пореска Управа, порез на поклон по Р 016-432-00-8/2018-01</t>
  </si>
  <si>
    <t>Пренос са соп.рачуна на буџет за дулколакс</t>
  </si>
  <si>
    <t>Стање сопств.сред.после плаћањa 07.02.2018 ( 3-4)</t>
  </si>
  <si>
    <t>09.02.2018.</t>
  </si>
  <si>
    <t>Стање средстава на дан 08.02.2018.године</t>
  </si>
  <si>
    <t>Средства уплаћена на буџетски рачун 08.02.2018.г</t>
  </si>
  <si>
    <t>Извршена плаћања  са буџетског рачуна 08.02.2018.</t>
  </si>
  <si>
    <t>Стање буџет.рачуна после плаћања 08.02.2018.</t>
  </si>
  <si>
    <t>Приходи наплаћени 07.02. 2018.</t>
  </si>
  <si>
    <t>Извршена плаћања са сопственог рачуна 08.02.2018</t>
  </si>
  <si>
    <t>Стање сопств.сред.после плаћањa 08.02.2018 ( 3-4)</t>
  </si>
  <si>
    <t>Санитет.матер. ВА 14.07.2017</t>
  </si>
  <si>
    <t>Лекови ВА ,новембар 2017</t>
  </si>
  <si>
    <t>Уградни материјал, септембар 2017</t>
  </si>
  <si>
    <t>Лекови ван листе лекова, новембар 2017</t>
  </si>
  <si>
    <t>Крв ВА, децембар 2017.</t>
  </si>
  <si>
    <t>Добављачи за услуге</t>
  </si>
  <si>
    <t>Малекс сити копи сервис, штампач за сл.информатике</t>
  </si>
  <si>
    <t>12.02.2018.</t>
  </si>
  <si>
    <t>Стање средстава на дан 09.02.2018.године</t>
  </si>
  <si>
    <t>Средства уплаћена на буџетски рачун 09.02.2018.г</t>
  </si>
  <si>
    <t>Извршена плаћања  са буџетског рачуна 09.02.2018.</t>
  </si>
  <si>
    <t>Стање буџет.рачуна после плаћања 09.02.2018.</t>
  </si>
  <si>
    <t>Приходи наплаћени 08.02. 2018.</t>
  </si>
  <si>
    <t>Извршена плаћања са сопственог рачуна 09.02.2018</t>
  </si>
  <si>
    <t>ЈП Службени гласник,проф.за јавну наб.ЈН 017-13, потрошни матер.за стерилизац.</t>
  </si>
  <si>
    <t>ЈП ПТТ, проф. за пријем пош.пошиљки</t>
  </si>
  <si>
    <t>13.02.2018.</t>
  </si>
  <si>
    <t>Стање средстава на дан 12.02.2018.године</t>
  </si>
  <si>
    <t>Средства уплаћена на буџетски рачун 12.02.2018.г</t>
  </si>
  <si>
    <t>Извршена плаћања  са буџетског рачуна 12.02.2018.</t>
  </si>
  <si>
    <t>Приходи наплаћени 09.10.02. 2018.</t>
  </si>
  <si>
    <t>Извршена плаћања са сопственог рачуна 12.02.2018</t>
  </si>
  <si>
    <t>Стање сопств.сред.после плаћањa 12.02.2018 ( 3-4)</t>
  </si>
  <si>
    <t>Погребне услуге,запос.Г.Тодоровић</t>
  </si>
  <si>
    <t>Погребне услуге,запос. Д.Љушић за смрт сина</t>
  </si>
  <si>
    <t>Тунел, прање санитет.возила</t>
  </si>
  <si>
    <t>ЈУ Сорбон, проф.за 15 м. Мушеме за кревете, конзер.гинекол.,нар. 18052-2018-2615</t>
  </si>
  <si>
    <t>Принудна наплата Половина, тр.изв.поступка адвоката и тр.принудне наплате</t>
  </si>
  <si>
    <t>Стање буџет.рачуна после плаћања 12.02.2018.</t>
  </si>
  <si>
    <t>Принудна наплата Половина, пренос са соп.на буџет</t>
  </si>
  <si>
    <t>14.02.2018.</t>
  </si>
  <si>
    <t>Стање средстава на дан 13.02.2018.године</t>
  </si>
  <si>
    <t>Средства уплаћена на буџетски рачун 13.02.2018.г</t>
  </si>
  <si>
    <t>Стање буџет.рачуна после плаћања 13.02.2018.</t>
  </si>
  <si>
    <t>Извршена плаћања са сопственог рачуна 13.02.2018</t>
  </si>
  <si>
    <t>Стање сопств.сред.после плаћањa 13.02.2018 ( 3-4)</t>
  </si>
  <si>
    <t>Извршена плаћања  са буџетског рачуна 13.02.2018.</t>
  </si>
  <si>
    <t>Трошкови платног промета</t>
  </si>
  <si>
    <t>Приходи наплаћени 12.02. 2018.</t>
  </si>
  <si>
    <t>Готовина, нарезивање кључева за АРТ</t>
  </si>
  <si>
    <t>19.02.2018.</t>
  </si>
  <si>
    <t>Стање средстава на дан 14.02.2018.године</t>
  </si>
  <si>
    <t>Средства уплаћена на буџетски рачун 14.02.2018.г</t>
  </si>
  <si>
    <t>Извршена плаћања  са буџетског рачуна 14.02.2018.</t>
  </si>
  <si>
    <t>Стање буџет.рачуна после плаћања 14.02.2018.</t>
  </si>
  <si>
    <t>Принудна наплата И-2160/15</t>
  </si>
  <si>
    <t>Приходи наплаћени 13.02. 2018.</t>
  </si>
  <si>
    <t>Извршена плаћања са сопственог рачуна 14.02.2018</t>
  </si>
  <si>
    <t>Стање сопств.сред.после плаћањa 14.02.2018 ( 3-4)</t>
  </si>
  <si>
    <t>20.02.2018.</t>
  </si>
  <si>
    <t>Стање средстава на дан 19.02.2018.године</t>
  </si>
  <si>
    <t>Средства уплаћена на буџетски рачун 19.02.2018.г</t>
  </si>
  <si>
    <t>Извршена плаћања  са буџетског рачуна 19.02.2018.</t>
  </si>
  <si>
    <t>Стање буџет.рачуна после плаћања 19.02.2018.</t>
  </si>
  <si>
    <t>Извршена плаћања са сопственог рачуна 19.02.2018</t>
  </si>
  <si>
    <t>Стање сопств.сред.после плаћањa 19.02.2018 ( 3-4)</t>
  </si>
  <si>
    <t>РФЗО-плате фебруар први део</t>
  </si>
  <si>
    <t>РФЗО-крв и продукти од крви, фебруар први део</t>
  </si>
  <si>
    <t>Зарада, фебруар први део</t>
  </si>
  <si>
    <t>Пренос са сопствен.на буџет,Принудна наплата Унија синдиката</t>
  </si>
  <si>
    <t>Приходи наплаћени 14.15.17.02. 2018.</t>
  </si>
  <si>
    <t>Зарада, фебруар први део, неугов,.радници</t>
  </si>
  <si>
    <t xml:space="preserve">РФЗО-лекови  у ЗУ јануар други део </t>
  </si>
  <si>
    <t>РФЗО-исхрана пацијената, јануар други део</t>
  </si>
  <si>
    <t>РФЗО-цитостатици са Листе, јануар други део 2017</t>
  </si>
  <si>
    <t>Службени гласник, проф.за јавну набавку 017-13-продужење рока за потрођни материјал</t>
  </si>
  <si>
    <t>Пешта, проф.за 5 каца за вешерај, нар.18052-2017-17676</t>
  </si>
  <si>
    <t>Енергенти,, бонови за бензин</t>
  </si>
  <si>
    <t>Крв ВА 09.01.2018.</t>
  </si>
  <si>
    <t>Приходи наплаћени 19.02. 2018.</t>
  </si>
  <si>
    <t>Извршена плаћања са сопственог рачуна 20.02.2018</t>
  </si>
  <si>
    <t>УО, фебруар 2018</t>
  </si>
  <si>
    <t>НО, фебруар 2018</t>
  </si>
  <si>
    <t xml:space="preserve">Основна средства </t>
  </si>
  <si>
    <t>Лекови ВА 20.02.</t>
  </si>
  <si>
    <t>Прив.пов.послови, јануар 2018</t>
  </si>
  <si>
    <t>Крв ВА 20.02.</t>
  </si>
  <si>
    <t>Апотека Београд</t>
  </si>
  <si>
    <t>Магловац, медикаментозни лекови за прекиф трудноће</t>
  </si>
  <si>
    <t>Владекс, консултанти</t>
  </si>
  <si>
    <t>New assist, инокс табле и налепнице</t>
  </si>
  <si>
    <t>Code computer, дежурство сервисера</t>
  </si>
  <si>
    <t>Стање сопств.сред.после плаћањa 20.02.2018 ( 3-4)</t>
  </si>
  <si>
    <t>Стање средстава на дан 20.02.2018.године</t>
  </si>
  <si>
    <t>Стање буџет.рачуна после плаћања 20.02.2018.</t>
  </si>
  <si>
    <t>Извршена плаћања  са буџетског рачуна 20.02.2018.</t>
  </si>
  <si>
    <t>Средства уплаћена на буџетски рачун 20.02.2018.г</t>
  </si>
  <si>
    <t>21.02.2018.</t>
  </si>
  <si>
    <t>22.02.2018.</t>
  </si>
  <si>
    <t>Стање средстава на дан 21.02.2018.године</t>
  </si>
  <si>
    <t>РФЗО-енергенти,јануар други  део</t>
  </si>
  <si>
    <t>РФЗО-јубиларне награде - јануар 2018</t>
  </si>
  <si>
    <t>РФЗО-санитетски и медицински потрошни материјал јануар други део</t>
  </si>
  <si>
    <t xml:space="preserve">Готовина, образац за извештај повреде на раду </t>
  </si>
  <si>
    <t>Лекови, ВА 29.01.2018.</t>
  </si>
  <si>
    <t>Исхрана, ВА 27.02.2018.</t>
  </si>
  <si>
    <t>Цитостатици ВА 10.12.2017.</t>
  </si>
  <si>
    <t>Елта, хигијена</t>
  </si>
  <si>
    <t>Приходи наплаћени 20.02. 2018.</t>
  </si>
  <si>
    <t>Пренос са соп. На буџет Унија синдиката, принудна наплата</t>
  </si>
  <si>
    <t>Буџет РС, уплата по прек.налогу за возача Г.Мајсторовић за санитет. Возило</t>
  </si>
  <si>
    <t>Стање сопств.сред.после плаћањa 21.02.2018 ( 3-4)</t>
  </si>
  <si>
    <t>23.02.2018.</t>
  </si>
  <si>
    <t>Стање средстава на дан 22.02.2018.године</t>
  </si>
  <si>
    <t>Министарство рада и соц.пол.-породиљско боловање, децембар 2017, јануар 2018</t>
  </si>
  <si>
    <t>Извршена плаћања  са буџетског рачуна 22.02.2018.</t>
  </si>
  <si>
    <t>Санитет.матер. ВА 13.01.2018.</t>
  </si>
  <si>
    <t>Лаборат. Матер. И реаг. ВА 13.01.2018.</t>
  </si>
  <si>
    <t xml:space="preserve">Енергенти </t>
  </si>
  <si>
    <t xml:space="preserve">Материјални трошкови </t>
  </si>
  <si>
    <t>Јубиларне награде, јануар 2018</t>
  </si>
  <si>
    <t>Стање буџет.рачуна после плаћања 22.02.2018.</t>
  </si>
  <si>
    <t>Приходи наплаћени 21.02. 2018.</t>
  </si>
  <si>
    <t>Извршена плаћања са сопственог рачуна 22.02.2018</t>
  </si>
  <si>
    <t>Sixpac designe, израда веб портала</t>
  </si>
  <si>
    <t>Real time cliping</t>
  </si>
  <si>
    <t>Стање сопств.сред.после плаћањa 22.02.2018 ( 3-4)</t>
  </si>
  <si>
    <t>26.02.2018.</t>
  </si>
  <si>
    <t>Стање средстава на дан 23.02.2018.године</t>
  </si>
  <si>
    <t>Извршена плаћања  са буџетског рачуна 23.02.2018.</t>
  </si>
  <si>
    <t>Пород.бол., децембар 2017. и јануар 2018</t>
  </si>
  <si>
    <t>Принудна наплата, рента плус трошкови М.Половина</t>
  </si>
  <si>
    <t>Стање буџет.рачуна после плаћања 23.02.2018.</t>
  </si>
  <si>
    <t>Средства уплаћена на буџетски рачун 23.02.2018.г</t>
  </si>
  <si>
    <t>Приходи наплаћени 22.02. 2018.</t>
  </si>
  <si>
    <t>Извршена плаћања са сопственог рачуна 23.02.2018</t>
  </si>
  <si>
    <t>Фарма продукт, проф.за аква пурификату</t>
  </si>
  <si>
    <t>Пренос са соп.на буџет, рента плус трошкови М.Половина</t>
  </si>
  <si>
    <t>Стање сопств.сред.после плаћањa 23.02.2018 ( 3-4)</t>
  </si>
  <si>
    <t>27.02.2018.</t>
  </si>
  <si>
    <t>Стање средстава на дан 26.02.2018.године</t>
  </si>
  <si>
    <t>Средства уплаћена на буџетски рачун 26.02.2018.г</t>
  </si>
  <si>
    <t>Извршена плаћања  са буџетског рачуна 26.02.2018.</t>
  </si>
  <si>
    <t>Стање буџет.рачуна после плаћања 26.02.2018.</t>
  </si>
  <si>
    <t>Стање сопств.сред.после плаћањa 26.02.2018 ( 3-4)</t>
  </si>
  <si>
    <t xml:space="preserve">Стање средстава на дан 26.02.2018.године </t>
  </si>
  <si>
    <t>Средства уплаћена  на девизни рачун 23.02.2018.</t>
  </si>
  <si>
    <t>Стање средстава на девизном рачуну 26.02.2018.</t>
  </si>
  <si>
    <t>Амбасада Либије у Турској</t>
  </si>
  <si>
    <t>Превоз, март 2018</t>
  </si>
  <si>
    <t>Материјал.трошкови</t>
  </si>
  <si>
    <t xml:space="preserve">В.И.П. обезбеђење Клинике, део рачуна </t>
  </si>
  <si>
    <t>Приходи наплаћени 23.24.02. 2018.</t>
  </si>
  <si>
    <t>Извршена плаћања са сопственог рачуна 26.02.2018</t>
  </si>
  <si>
    <t>Превоз за неуговорене раднике за март</t>
  </si>
  <si>
    <t>28.02.2018.</t>
  </si>
  <si>
    <t>Стање средстава на дан 27.02.2018.године</t>
  </si>
  <si>
    <t>Средства уплаћена на буџетски рачун 27.02.2018.г</t>
  </si>
  <si>
    <t>Извршена плаћања  са буџетског рачуна 27.02.2018.</t>
  </si>
  <si>
    <t>Лекови, ВА 30.01.2018.</t>
  </si>
  <si>
    <t>Стање буџет.рачуна после плаћања 27.02.2018.</t>
  </si>
  <si>
    <t>Приходи наплаћени 26.02. 2018.</t>
  </si>
  <si>
    <t>Извршена плаћања са сопственог рачуна 27.02.2018</t>
  </si>
  <si>
    <t>Камата по пресуди бр.22337/11, Маринковић Александра</t>
  </si>
  <si>
    <t>Стање сопств.сред.после плаћањa 27.02.2018 ( 3-4)</t>
  </si>
  <si>
    <t xml:space="preserve">Стање средстава на дан 27.02.2018.године </t>
  </si>
  <si>
    <t>Стање средстава на девизном рачуну 27.02.2018.</t>
  </si>
  <si>
    <t>01.03.2018.</t>
  </si>
  <si>
    <t>Стање средстава на дан 28.02.2018.године</t>
  </si>
  <si>
    <t>Средства уплаћена на буџетски рачун 28.02.2018.г</t>
  </si>
  <si>
    <t>РФЗО-крв и продукти од крви, фебруар други део</t>
  </si>
  <si>
    <t>Извршена плаћања  са буџетског рачуна 28.02.2018.</t>
  </si>
  <si>
    <t>Стање буџет.рачуна после плаћања 28.02.2018.</t>
  </si>
  <si>
    <t>Приходи наплаћени 27.02. 2018.</t>
  </si>
  <si>
    <t>Извршена плаћања са сопственог рачуна 28.02.2018</t>
  </si>
  <si>
    <t>02.03.2018.</t>
  </si>
  <si>
    <t>Средства уплаћена на буџетски рачун 01.03.2018.г</t>
  </si>
  <si>
    <t>Извршена плаћања  са буџетског рачуна 01.03.2018.</t>
  </si>
  <si>
    <t>Стање буџет.рачуна после плаћања 01.03.2018.</t>
  </si>
  <si>
    <t>Стање средстава на дан 01.03.2018.године</t>
  </si>
  <si>
    <t>Приходи наплаћени 28.02. 2018.</t>
  </si>
  <si>
    <t>Извршена плаћања са сопственог рачуна 01.03.2018</t>
  </si>
  <si>
    <t>Стање сопств.сред.после плаћањa 01.03.2018 ( 3-4)</t>
  </si>
  <si>
    <t>РФЗО-плате фебруар други део</t>
  </si>
  <si>
    <t>Пренос  са сопствен.рачуна на буџет за  додатке,фебруар други део 2018</t>
  </si>
  <si>
    <t>РФЗО-превоз запослених за март 2018.</t>
  </si>
  <si>
    <t>Исплата крв-валута 23.01.2018</t>
  </si>
  <si>
    <t>Исплата енергенти-бонови</t>
  </si>
  <si>
    <t>Исплата консултанти,др Дикић Срђан,јануар 2018</t>
  </si>
  <si>
    <t>Исплата зарада фебруар други део 2018,уговорени радници</t>
  </si>
  <si>
    <t>Књиговезница Петроф-проф.за израду корица за дипломе за донаторе клинике нар.18052-2018-3960</t>
  </si>
  <si>
    <t>Пренос са сопст.рачуна на буџет за додатке,фебруар други део 2018</t>
  </si>
  <si>
    <t>Уплаћена средства на дан 01.03.2018</t>
  </si>
  <si>
    <t>Донација Vicor-уг.15007-2018-3678 од 26.02.2018</t>
  </si>
  <si>
    <t>Стање средстава донације  на дан 01.03.2018.</t>
  </si>
  <si>
    <t>Исплата превоз јануар 2018,привремено-повремени послови</t>
  </si>
  <si>
    <t>Исплата зарада фебруар други део 2018-неуговорени радници</t>
  </si>
  <si>
    <t>05.03.2018.</t>
  </si>
  <si>
    <t>Стање средстава на дан 02.03.2018.године</t>
  </si>
  <si>
    <t>Средства уплаћена на буџетски рачун 02.03.2018.г</t>
  </si>
  <si>
    <t>Буџет-Министарство здравља капиталне дотације здравству- реконструкција Клинике Јадран и Кула-пројект</t>
  </si>
  <si>
    <t>РФЗО-материјални и остали трошкови,јануар други део</t>
  </si>
  <si>
    <t>Извршена плаћања  са буџетског рачуна 02.03.2018.</t>
  </si>
  <si>
    <t>Погребне услуге, Дражић Живана за смрт супруга</t>
  </si>
  <si>
    <t>Енергенти, Бгд електране</t>
  </si>
  <si>
    <t>Стање буџет.рачуна после плаћања 02.03.2018.</t>
  </si>
  <si>
    <t>Приходи наплаћени 01.03. 2018.</t>
  </si>
  <si>
    <t>Извршена плаћања са сопственог рачуна 02.03.2018</t>
  </si>
  <si>
    <t>Солидарна помоћ А.перовић, фебруар 2018</t>
  </si>
  <si>
    <t>Стање сопств.сред.после плаћањa 02.03.2018 ( 3-4)</t>
  </si>
  <si>
    <t>Стање средстава на дан 02.03.2018.г.</t>
  </si>
  <si>
    <t>Стање средстава донације  на дан 02.03.2018.</t>
  </si>
  <si>
    <t>06.03.2018.</t>
  </si>
  <si>
    <t>Стање средстава на дан 05.03.2018.године</t>
  </si>
  <si>
    <t>Погрешна уплата средстава извршитеља Д.стојков</t>
  </si>
  <si>
    <t>Извршена плаћања  са буџетског рачуна 05.03.2018.</t>
  </si>
  <si>
    <t>Јадран, адаптација Клинике по пројекту МЗ</t>
  </si>
  <si>
    <t>Кула-Пројект, стручни надзор</t>
  </si>
  <si>
    <t>Пореска Управа, обавеза запош.особа са инвалид.</t>
  </si>
  <si>
    <t>Стање буџет.рачуна после плаћања 05.03.2018.</t>
  </si>
  <si>
    <t>РФЗО-финансирање запош.инвалиди, фебруар 2018</t>
  </si>
  <si>
    <t>Приходи наплаћени 02.03.03. 2018.</t>
  </si>
  <si>
    <t>Извршена плаћања са сопственог рачуна 05.03.2018</t>
  </si>
  <si>
    <t>Пореска управа, учешће у финансира.особа са инвалид., фебруар</t>
  </si>
  <si>
    <t>Републичка дирекција за воде, нак.за кор.вод.добра и испуштену воду за март</t>
  </si>
  <si>
    <t>Стање сопств.сред.после плаћањa 05.03.2018 ( 3-4)</t>
  </si>
  <si>
    <t>Владекс,монтажа вртложног мерила топлоте</t>
  </si>
  <si>
    <t>Вилотић, палетни виљушкар</t>
  </si>
  <si>
    <t>Инфолаб, инплементац.лаб.инфор.система</t>
  </si>
  <si>
    <t>Медипро МПМ, аспиратор за шесту салу</t>
  </si>
  <si>
    <t>ПТМ Шабац, прегледна лампа за дневну болницу</t>
  </si>
  <si>
    <t>Средства уплаћена на буџетски рачун 05.03.2018.г</t>
  </si>
  <si>
    <t>07.03.2018.</t>
  </si>
  <si>
    <t>Стање средстава на дан 06.03.2018.године</t>
  </si>
  <si>
    <t>Средства уплаћена на буџетски рачун 06.03.2018.г</t>
  </si>
  <si>
    <t>Извршена плаћања  са буџетског рачуна 06.03.2018.</t>
  </si>
  <si>
    <t>Стање буџет.рачуна после плаћања 06.03.2018.</t>
  </si>
  <si>
    <t>Приходи наплаћени 05.03. 2018.</t>
  </si>
  <si>
    <t>Консултанти, С.Дикић, фебруар</t>
  </si>
  <si>
    <t>Материјал.трошкови ВА 31.12.2017. део</t>
  </si>
  <si>
    <t>Повраћај погрешно усмерених средстава Ј.Антевски</t>
  </si>
  <si>
    <t>Апотека Фарма продукт, проф. за аквапурификату</t>
  </si>
  <si>
    <t>Прив. и пов.послови, фебруар</t>
  </si>
  <si>
    <t>Стање сопств.сред.после плаћањa 06.03.2018 ( 3-4)</t>
  </si>
  <si>
    <t>Стање средстава на дан 06.03.2018.г.</t>
  </si>
  <si>
    <t>Уплаћена средства на дан 06.03.2018.</t>
  </si>
  <si>
    <t>Интерлабексим, Уг.15007-2018-3565 од 22.02.2018.</t>
  </si>
  <si>
    <t>Стање средстава донације  на дан 06.03.2018.</t>
  </si>
  <si>
    <t>08.03.2018.</t>
  </si>
  <si>
    <t>Стање средстава на дан 07.03.2018.године</t>
  </si>
  <si>
    <t>Средства уплаћена на буџетски рачун 07.03.2018.г</t>
  </si>
  <si>
    <t>Извршена плаћања  са буџетског рачуна 07.03.2018.</t>
  </si>
  <si>
    <t>Стање буџет.рачуна после плаћања 07.03.2018.</t>
  </si>
  <si>
    <t>Приходи наплаћени 06.03. 2018.</t>
  </si>
  <si>
    <t xml:space="preserve">РФЗО-лекови  у ЗУ фебруар први део </t>
  </si>
  <si>
    <t>РФЗО-цитостатици са Листе, фебруар  први део 2017</t>
  </si>
  <si>
    <t>Готовина, чек за техничку робу</t>
  </si>
  <si>
    <t>ЈУ Сорбон, проф.за кожу и сунћер за пресвлачење колица, нар.18052-2018-3779</t>
  </si>
  <si>
    <t>ЕММИ хаус, проф.за индук.решо за дневну болницу,нар.18052-2018-2627</t>
  </si>
  <si>
    <t>Дућан, проф.за 4 корпе за одлагање прљавог веша за централ.кухињу,нар.18052-2017-2646</t>
  </si>
  <si>
    <t>Извршена плаћања са сопственог рачуна 07.03.2018</t>
  </si>
  <si>
    <t>Стање средстава на дан 07.03.2018.г.</t>
  </si>
  <si>
    <t>Стање средстава донације  на дан 07.03.2018.</t>
  </si>
  <si>
    <t>09.03.2018.</t>
  </si>
  <si>
    <t>Стање средстава на дан 08.03.2018.године</t>
  </si>
  <si>
    <t>Средства уплаћена на буџетски рачун 08.03.2018.г</t>
  </si>
  <si>
    <t>Извршена плаћања  са буџетског рачуна 08.03.2018.</t>
  </si>
  <si>
    <t>Стање буџет.рачуна после плаћања 08.03.2018.</t>
  </si>
  <si>
    <t>Извршена плаћања са сопственог рачуна 08.03.2018</t>
  </si>
  <si>
    <t>Стање сопств.сред.после плаћањa 08.03.2018 ( 3-4)</t>
  </si>
  <si>
    <t>Лекови, ВА 07.02.2018</t>
  </si>
  <si>
    <t>Цитостатици ВА 17.01.2018.</t>
  </si>
  <si>
    <t>Готовина, чек, овера решења код нотара</t>
  </si>
  <si>
    <t>Приходи наплаћени 07.03. 2018.</t>
  </si>
  <si>
    <t>12.03.2018.</t>
  </si>
  <si>
    <t>Стање средстава на дан 09.03.2018.године</t>
  </si>
  <si>
    <t>Средства уплаћена на буџетски рачун 09.03.2018.г</t>
  </si>
  <si>
    <t>Извршена плаћања  са буџетског рачуна 09.03.2018.</t>
  </si>
  <si>
    <t>Стање буџет.рачуна после плаћања 09.03.2018.</t>
  </si>
  <si>
    <t>Приходи наплаћени 08.03. 2018.</t>
  </si>
  <si>
    <t>Извршена плаћања са сопственог рачуна 09.03.2018</t>
  </si>
  <si>
    <t>Стање сопств.сред.после плаћањa 09.03.2018 ( 3-4)</t>
  </si>
  <si>
    <t>РФЗО-јубиларне награде - фебруар 2018</t>
  </si>
  <si>
    <t>Лекови</t>
  </si>
  <si>
    <t>Консултанти, Димитријевић И. за јануар и фебруар</t>
  </si>
  <si>
    <t>Чек. готовина за техмичку робу, Кантал</t>
  </si>
  <si>
    <t xml:space="preserve">Пореска управа, порез на поклон по Р-016-432-00-99/2018-1-01, Синдик.рад. ЕПС </t>
  </si>
  <si>
    <t>13.03.2018.</t>
  </si>
  <si>
    <t>Стање средстава на дан 12.03.2018.године</t>
  </si>
  <si>
    <t>Средства уплаћена на буџетски рачун 12.03.2018.г</t>
  </si>
  <si>
    <t>Извршена плаћања  са буџетског рачуна 12.03.2018.</t>
  </si>
  <si>
    <t>Стање буџет.рачуна после плаћања 12.03.2018.</t>
  </si>
  <si>
    <t>Јубилар.награда, фебруар 2018.</t>
  </si>
  <si>
    <t>Службени гласник, проф. за јавни позив 017-14, потрош.матер.за вантел.оплодњу</t>
  </si>
  <si>
    <t>Управа за трезор, трошкови плат.промета</t>
  </si>
  <si>
    <t>Приходи наплаћени 09.10.03. 2018.</t>
  </si>
  <si>
    <t>Управа за трезор, трош.плат.промета</t>
  </si>
  <si>
    <t>Стање сопств.сред.после плаћањa 12.03.2018 ( 3-4)</t>
  </si>
  <si>
    <t>Стање средстава на дан 12.03.2018.г.</t>
  </si>
  <si>
    <t>Уплаћена средства на дан 12.03.2018.</t>
  </si>
  <si>
    <t>Yunicom, Уг.15007-2018-3973</t>
  </si>
  <si>
    <t>Стање средстава донације  на дан 12.03.2018.</t>
  </si>
  <si>
    <t>14.03.2018.</t>
  </si>
  <si>
    <t>Стање средстава на дан 13.03.2018.године</t>
  </si>
  <si>
    <t>Средства уплаћена на буџетски рачун 13.03.2018.г</t>
  </si>
  <si>
    <t>Извршена плаћања  са буџетског рачуна 13.03.2018.</t>
  </si>
  <si>
    <t>Стање буџет.рачуна после плаћања 13.03.2018.</t>
  </si>
  <si>
    <t>Приходи наплаћени 12.03. 2018.</t>
  </si>
  <si>
    <t>Извршена плаћања са сопственог рачуна 13.03.2018</t>
  </si>
  <si>
    <t>Стање сопств.сред.после плаћањa 13.03.2018 ( 3-4)</t>
  </si>
  <si>
    <t>Стање средстава на дан 13.03.2018.г.</t>
  </si>
  <si>
    <t>Стање средстава донације  на дан 13.03.2018.</t>
  </si>
  <si>
    <t>Енергенти, бонови за бензин</t>
  </si>
  <si>
    <t>Bito Group, апарат за заваривање</t>
  </si>
  <si>
    <t>Готовина, овера код нотара, фотокоп.решења</t>
  </si>
  <si>
    <t>Силкен електроник, батерија за вагу за АРТ</t>
  </si>
  <si>
    <t>15.03.2018.</t>
  </si>
  <si>
    <t>Стање средстава на дан 14.03.2018.године</t>
  </si>
  <si>
    <t>Средства уплаћена на буџетски рачун 14.03.2018.г</t>
  </si>
  <si>
    <t>Пренос сред. са соп.рачуна на буџет, овера решења код нотара</t>
  </si>
  <si>
    <t>Извршена плаћања  са буџетског рачуна 14.03.2018.</t>
  </si>
  <si>
    <t>Стање буџет.рачуна после плаћања 14.03.2018.</t>
  </si>
  <si>
    <t xml:space="preserve">Погрешна уплата средстава </t>
  </si>
  <si>
    <t>Повраћај средстава за неизвршену услугу  сервис.лап-топа</t>
  </si>
  <si>
    <t>Приходи наплаћени 13.03. 2018.</t>
  </si>
  <si>
    <t>Извршена плаћања са сопственог рачуна 14.03.2018</t>
  </si>
  <si>
    <t>Пренос са соп.рачуна на буџет, овера нотара</t>
  </si>
  <si>
    <t>BIZ UP Team, закуп штампача управа</t>
  </si>
  <si>
    <t>Стање сопств.сред.после плаћањa 14.03.2018 ( 3-4)</t>
  </si>
  <si>
    <t>16.03.2018.</t>
  </si>
  <si>
    <t>Стање средстава на дан 15.03.2018.године</t>
  </si>
  <si>
    <t>Средства уплаћена на буџетски рачун 15.03.2018.г</t>
  </si>
  <si>
    <t>Извршена плаћања  са буџетског рачуна 15.03.2018.</t>
  </si>
  <si>
    <t>Стање буџет.рачуна после плаћања 15.03.2018.</t>
  </si>
  <si>
    <t>Извршена плаћања са сопственог рачуна 15.03.2018</t>
  </si>
  <si>
    <t>Стање сопств.сред.после плаћањa 15.03.2018 ( 3-4)</t>
  </si>
  <si>
    <t>Чек, готовина, јавни бележник, фотокопија решења за правну службу</t>
  </si>
  <si>
    <t>19.03.2018.</t>
  </si>
  <si>
    <t>Стање средстава на дан 16.03.2018.године</t>
  </si>
  <si>
    <t>Средства уплаћена на буџетски рачун 16.03.2018.г</t>
  </si>
  <si>
    <t>РФЗО-плате март први део</t>
  </si>
  <si>
    <t>РФЗО-крв и продукти од крви, март први  део</t>
  </si>
  <si>
    <t>Извршена плаћања  са буџетског рачуна 16.03.2018.</t>
  </si>
  <si>
    <t>Синтекс, проф. за 5 јастука за преоперативу, нар.18052-2018-4662</t>
  </si>
  <si>
    <t>Ју Сорбон, проф.за еко кожу и сунђер за пресвла.колица за ОВРТ, трећи спрат.,нар.18052-2018-4664</t>
  </si>
  <si>
    <t>Зарада, март први део</t>
  </si>
  <si>
    <t>Стање буџет.рачуна после плаћања 16.03.2018.</t>
  </si>
  <si>
    <t>Приходи наплаћени 15.03. 2018.</t>
  </si>
  <si>
    <t>Извршена плаћања са сопственог рачуна 16.03.2018</t>
  </si>
  <si>
    <t>Зарада за неуговорене рад.март први део</t>
  </si>
  <si>
    <t>Стање сопств.сред.после плаћањa 16.03.2018 ( 3-4)</t>
  </si>
  <si>
    <t>Стање средстава на дан 16.03.2018.г.</t>
  </si>
  <si>
    <t>Уплаћена средства на дан 16.03.2018.</t>
  </si>
  <si>
    <t>Донација синдикал.организац.Колубара,Уг.15007-2018-4836</t>
  </si>
  <si>
    <t>Стање средстава донације  на дан 16.03.2018.</t>
  </si>
  <si>
    <t>20.03.2018.</t>
  </si>
  <si>
    <t>Стање средстава на дан 19.03.2018.године</t>
  </si>
  <si>
    <t>Средства уплаћена на буџетски рачун 19.03.2018.г</t>
  </si>
  <si>
    <t>Извршена плаћања  са буџетског рачуна 19.03.2018.</t>
  </si>
  <si>
    <t>Стање буџет.рачуна после плаћања 19.03.2018.</t>
  </si>
  <si>
    <t>Извршена плаћања са сопственог рачуна 19.03.2018</t>
  </si>
  <si>
    <t>Министарство рада и соц.пол.-породиљско боловање, ФЕБРУАР 2018</t>
  </si>
  <si>
    <t>РФЗО-исхрана пацијената, фебруар први део</t>
  </si>
  <si>
    <t>Крв ВА фебруар 2018</t>
  </si>
  <si>
    <t>ВИП обезбеђење</t>
  </si>
  <si>
    <t>Консултанти, Џамић и Станковић, јануар и фебруар</t>
  </si>
  <si>
    <t>Приходи наплаћени 16.17.03. 2018.</t>
  </si>
  <si>
    <t>Фармапродукт, проф.за аквапурификату</t>
  </si>
  <si>
    <t>Задруга студената универзитета</t>
  </si>
  <si>
    <t>Чек, готовина, повраћај новца за прекид трудноће</t>
  </si>
  <si>
    <t>Прив.пов.послови З Стевановић, јануар и фебруар</t>
  </si>
  <si>
    <t>НО, март 2018</t>
  </si>
  <si>
    <t>УО, март 2018</t>
  </si>
  <si>
    <t>Стање сопств.сред.после плаћањa 19.03.2018 ( 3-4)</t>
  </si>
  <si>
    <t>Стање средстава на дан 19.03.2018.г.</t>
  </si>
  <si>
    <t>Стање средстава донације  на дан 19.03.2018.</t>
  </si>
  <si>
    <t>21.03.2018.</t>
  </si>
  <si>
    <t>Стање средстава на дан 20.03.2018.године</t>
  </si>
  <si>
    <t>РФЗО-материјални и остали трошкови,фебруар први део</t>
  </si>
  <si>
    <t>Средства уплаћена на буџетски рачун 20.03.2018.г</t>
  </si>
  <si>
    <t>Извршена плаћања  са буџетског рачуна 20.03.2018.</t>
  </si>
  <si>
    <t>ЈП Службени гласник, проф за ЈН 018-2, лекови и мед.гасови</t>
  </si>
  <si>
    <t>ЈП Службени гласник, проф за ЈН 018-1, лаборат.матер.и реаг.</t>
  </si>
  <si>
    <t>Исхрана ВА 16.03.2018.</t>
  </si>
  <si>
    <t xml:space="preserve">Енергенти, ЕПС за ел.енергију </t>
  </si>
  <si>
    <t>ПТМ Шабац</t>
  </si>
  <si>
    <t>Пород.бол. за јануар 2018</t>
  </si>
  <si>
    <t>Пород.бол. за фебруар 2018</t>
  </si>
  <si>
    <t>Стање буџет.рачуна после плаћања 20.03.2018.</t>
  </si>
  <si>
    <t>Приходи наплаћени 19.03. 2018.</t>
  </si>
  <si>
    <t>Извршена плаћања са сопственог рачуна 20.03.2018</t>
  </si>
  <si>
    <t>Комора здрав,установа, чланарина раз.за 2015</t>
  </si>
  <si>
    <t>Комора здрав,установа, чланарина, децембар 2017</t>
  </si>
  <si>
    <t>Стање сопств.сред.после плаћањa 20.03.2018 ( 3-4)</t>
  </si>
  <si>
    <t>22.03.2018.</t>
  </si>
  <si>
    <t>Стање средстава на дан 21.03.2018.године</t>
  </si>
  <si>
    <t>Средства уплаћена на буџетски рачун 21.03.2018.г</t>
  </si>
  <si>
    <t>Извршена плаћања  са буџетског рачуна 21.03.2018.</t>
  </si>
  <si>
    <t>Стање буџет.рачуна после плаћања 21.03.2018.</t>
  </si>
  <si>
    <t>Приходи наплаћени 20.03. 2018.</t>
  </si>
  <si>
    <t>Извршена плаћања са сопственог рачуна 21.03.2018</t>
  </si>
  <si>
    <t>Стање сопств.сред.после плаћањa 21.03.2018 ( 3-4)</t>
  </si>
  <si>
    <t>РФЗО-санитетски и медицински потрошни материјал фебруар први део</t>
  </si>
  <si>
    <t>РФЗО-енергенти, фебруар први део  део</t>
  </si>
  <si>
    <t>Материјални трошкови ВА 31.01.2018. део</t>
  </si>
  <si>
    <t>Превоз прив.пов.послови, јануар З.Стевановић</t>
  </si>
  <si>
    <t>Превоз прив.пов.послови, фебруар</t>
  </si>
  <si>
    <t>Чек  готовина, Силкен електроник, батерија за сат за лабораторију</t>
  </si>
  <si>
    <t>23.03.2018.</t>
  </si>
  <si>
    <t>Стање средстава на дан 22.03.2018.године</t>
  </si>
  <si>
    <t>Средства уплаћена на буџетски рачун 22.03.2018.г</t>
  </si>
  <si>
    <t>Извршена плаћања  са буџетског рачуна 22.03.2018.</t>
  </si>
  <si>
    <t>Стање буџет.рачуна после плаћања 22.03.2018.</t>
  </si>
  <si>
    <t>Приходи наплаћени 21.03. 2018.</t>
  </si>
  <si>
    <t>Извршена плаћања са сопственог рачуна 22.03.2018</t>
  </si>
  <si>
    <t>Стање сопств.сред.после плаћањa 22.03.2018 ( 3-4)</t>
  </si>
  <si>
    <t>РФЗО-цитостатици са Листе, фебруар  други део 2018</t>
  </si>
  <si>
    <t>Крокси, проф.за обућу за курира, нар.18052-2018-5165</t>
  </si>
  <si>
    <t>Санитет.матер. ВА 29.01.2018</t>
  </si>
  <si>
    <t>Лаборат.матер. ВА 29.01.2018.</t>
  </si>
  <si>
    <t>Медицински факултет, полагање уже специјал.Др Сања Станковић</t>
  </si>
  <si>
    <t>Чек, готовина Сикомерц, чеп за лавабо за собу Др Јеремић</t>
  </si>
  <si>
    <t>Повраћај средстава за неизвршену услугу  из 2017.године Ким-Тек</t>
  </si>
  <si>
    <t>26.03.2018.</t>
  </si>
  <si>
    <t>Стање средстава на дан 23.03.2018.године</t>
  </si>
  <si>
    <t>Средства уплаћена на буџетски рачун 23.03.2018.г</t>
  </si>
  <si>
    <t>Извршена плаћања  са буџетског рачуна 23.03.2018.</t>
  </si>
  <si>
    <t>Стање буџет.рачуна после плаћања 23.03.2018.</t>
  </si>
  <si>
    <t>Приходи наплаћени 22.03. 2018.</t>
  </si>
  <si>
    <t>Извршена плаћања са сопственог рачуна 23.03.2018</t>
  </si>
  <si>
    <t>Стање сопств.сред.после плаћањa 23.03.2018 ( 3-4)</t>
  </si>
  <si>
    <t>Буџет- Министарство здравља, за лечење осуђеница</t>
  </si>
  <si>
    <t>РФЗО-материјални и остали трошкови,фебруар други део</t>
  </si>
  <si>
    <t>Рента М.Половина - пресуда по Апелационом Суду и трошкови прин.нап. П-636ии273/17</t>
  </si>
  <si>
    <t>Консултант др Жугић, јануар 2018</t>
  </si>
  <si>
    <t>Цитостатици ВА 29.01.2018</t>
  </si>
  <si>
    <t>Дућан, разна роба-пластика</t>
  </si>
  <si>
    <t>Пренос са соп.рачуна на буџет, рента принудна наплата и трошкови М.Половина</t>
  </si>
  <si>
    <t>27.03.2018.</t>
  </si>
  <si>
    <t>Стање средстава на дан 26.03.2018.године</t>
  </si>
  <si>
    <t>Средства уплаћена на буџетски рачун 26.03.2018.г</t>
  </si>
  <si>
    <t>Извршена плаћања  са буџетског рачуна 26.03.2018.</t>
  </si>
  <si>
    <t>Стање буџет.рачуна после плаћања 26.03.2018.</t>
  </si>
  <si>
    <t>РФЗО-енергенти, фебруар други  део</t>
  </si>
  <si>
    <t>Консултант Д.Ломић, јануар и фебруар</t>
  </si>
  <si>
    <t>ЈП ПТТ, проф за пријем пош.пошиљки</t>
  </si>
  <si>
    <t>Санитет.пот.матер.</t>
  </si>
  <si>
    <t>Матер.трош. ВА 31.01.2018. део и 31.12.2017. део</t>
  </si>
  <si>
    <t>ТИМ ко, проф.за сервис.дензитом.планирање породице,нар.18052-2017-20648</t>
  </si>
  <si>
    <t>Приходи наплаћени 23.24.03. 2018.</t>
  </si>
  <si>
    <t>Извршена плаћања са сопственог рачуна 26.03.2018</t>
  </si>
  <si>
    <t>28.03.2018.</t>
  </si>
  <si>
    <t>Стање средстава на дан 27.03.2018.године</t>
  </si>
  <si>
    <t>Средства уплаћена на буџетски рачун 27.03.2018.г</t>
  </si>
  <si>
    <t>Извршена плаћања  са буџетског рачуна 27.03.2018.</t>
  </si>
  <si>
    <t>Превоз, април</t>
  </si>
  <si>
    <t>Стање буџет.рачуна после плаћања 27.03.2018.</t>
  </si>
  <si>
    <t>РФЗО-превоз запослених за април 2018.</t>
  </si>
  <si>
    <t>Приходи наплаћени 26.03. 2018.</t>
  </si>
  <si>
    <t>Извршена плаћања са сопственог рачуна 27.03.2018</t>
  </si>
  <si>
    <t>Превоз за неугов.раднике за април</t>
  </si>
  <si>
    <t>Стање сопств.сред.после плаћањa 27.03.2018 ( 3-4)</t>
  </si>
  <si>
    <t xml:space="preserve">Стање средстава на дан 27.03.2018.године </t>
  </si>
  <si>
    <t>ЗО Брчко</t>
  </si>
  <si>
    <t>Стање средстава на девизном рачуну 27.03.2018.</t>
  </si>
  <si>
    <t>29.03.2018.</t>
  </si>
  <si>
    <t>Стање средстава на дан 28.03.2018.године</t>
  </si>
  <si>
    <t>Средства уплаћена на буџетски рачун 28.03.2018.г</t>
  </si>
  <si>
    <t>Извршена плаћања  са буџетског рачуна 28.03.2018.</t>
  </si>
  <si>
    <t>Стање буџет.рачуна после плаћања 28.03.2018.</t>
  </si>
  <si>
    <t>Приходи наплаћени 27.03. 2018.</t>
  </si>
  <si>
    <t>Консултанти Др Д.Решић</t>
  </si>
  <si>
    <t>Месер Техногас, гасови ВА 31.12.2017. део по опомени</t>
  </si>
  <si>
    <t>Извршена плаћања са сопственог рачуна 28.03.2018</t>
  </si>
  <si>
    <t>Стање сопств.сред.после плаћањa 28.03.2018 ( 3-4)</t>
  </si>
  <si>
    <t>30.03.2018.</t>
  </si>
  <si>
    <t>Стање средстава на дан 29.03.2018.године</t>
  </si>
  <si>
    <t>Средства уплаћена на буџетски рачун 29.03.2018.г</t>
  </si>
  <si>
    <t>Извршена плаћања  са буџетског рачуна 29.03.2018.</t>
  </si>
  <si>
    <t>Стање буџет.рачуна после плаћања 29.03.2018.</t>
  </si>
  <si>
    <t>Приходи наплаћени 28.03. 2018.</t>
  </si>
  <si>
    <t>Извршена плаћања са сопственог рачуна 29.03.2018</t>
  </si>
  <si>
    <t>Стање сопств.сред.после плаћањa 29.03.2018 ( 3-4)</t>
  </si>
  <si>
    <t>Повраћај средстава због нерегистров.у ЦРФ, ЈУ Сорбон и ЕММИ хаус</t>
  </si>
  <si>
    <t>Медицински факултет, др Маглић, оцена подобности</t>
  </si>
  <si>
    <t>Пород.боловање, фебруар</t>
  </si>
  <si>
    <t xml:space="preserve">Стање средстава на дан 29.03.2018.године </t>
  </si>
  <si>
    <t>Стање средстава на девизном рачуну 29.03.2018.</t>
  </si>
  <si>
    <t>02.04.2018.</t>
  </si>
  <si>
    <t>Стање средстава на дан 30.03.2018.године</t>
  </si>
  <si>
    <t>Средства уплаћена на буџетски рачун 30.03.2018.г</t>
  </si>
  <si>
    <t>Извршена плаћања  са буџетског рачуна 30.03.2018.</t>
  </si>
  <si>
    <t>Стање буџет.рачуна после плаћања 30.03.2018.</t>
  </si>
  <si>
    <t>Приходи наплаћени 29.03. 2018.</t>
  </si>
  <si>
    <t>Извршена плаћања са сопственог рачуна 30.03.2018</t>
  </si>
  <si>
    <t>Стање сопств.сред.после плаћањa 30.03.2018 ( 3-4)</t>
  </si>
  <si>
    <t>Чек, готовина, Електропрес, магнетни вентил за техничку службу</t>
  </si>
  <si>
    <t>ЈУ Сорбон, еко кожа и сунђер за ОВРТ, нар.18052-2018-4664</t>
  </si>
  <si>
    <t>ЈУ Сорбон, еко кожа и сунђер за конз.гинекол., нар.18052-2018-3779</t>
  </si>
  <si>
    <t>03.04.2018.</t>
  </si>
  <si>
    <t>Стање средстава на дан 02.04.2018.године</t>
  </si>
  <si>
    <t>Средства уплаћена на буџетски рачун 02.04.2018.г</t>
  </si>
  <si>
    <t>Извршена плаћања  са буџетског рачуна 02.04.2018.</t>
  </si>
  <si>
    <t>РФЗО-плате март други део</t>
  </si>
  <si>
    <t>РФЗО-крв и продукти од крви, март други  део</t>
  </si>
  <si>
    <t>Пренос  са сопствен.рачуна на буџет за стимулацију и додатке  ,март други део 2018</t>
  </si>
  <si>
    <t>Повраћај зараде, угашен Т.Р. Г.Крижан Еуробанка</t>
  </si>
  <si>
    <t>ЕММИ Хаус, проф.за индук.решо дневна бол.нар18052-2018-2627</t>
  </si>
  <si>
    <t>Зарада, март други део 2018</t>
  </si>
  <si>
    <t>Стање буџет.рачуна после плаћања 02.04.2018.</t>
  </si>
  <si>
    <t>Приходи наплаћени 30.31.03. 2018.</t>
  </si>
  <si>
    <t>Извршена плаћања са сопственог рачуна 02.04.2018</t>
  </si>
  <si>
    <t>Пренос недостај.сред.за зараде, март други део за стимулац.и додатке</t>
  </si>
  <si>
    <t>Зарада март други део за неугов.раднике</t>
  </si>
  <si>
    <t>Стање сопств.сред.после плаћањa 02.04.2018 ( 3-4)</t>
  </si>
  <si>
    <t>04.04.2018.</t>
  </si>
  <si>
    <t>Стање средстава на дан 03.04.2018.године</t>
  </si>
  <si>
    <t>Средства уплаћена на буџетски рачун 03.04.2018.г</t>
  </si>
  <si>
    <t>Извршена плаћања  са буџетског рачуна 03.04.2018.</t>
  </si>
  <si>
    <t>Стање буџет.рачуна после плаћања 03.04.2018.</t>
  </si>
  <si>
    <t>Извршена плаћања са сопственог рачуна 03.04.2018</t>
  </si>
  <si>
    <t>Стање сопств.сред.после плаћањa 03.04.2018 ( 3-4)</t>
  </si>
  <si>
    <t>РФЗО-санитетски и медицински потрошни материјал фебруар други део</t>
  </si>
  <si>
    <t>РФЗО-исхрана пацијената, фебруар други део</t>
  </si>
  <si>
    <t xml:space="preserve">РФЗО-лекови  у ЗУ фебруар други део </t>
  </si>
  <si>
    <t>Консултант Др Жугић, фебруар</t>
  </si>
  <si>
    <t>Крв Ва март</t>
  </si>
  <si>
    <t xml:space="preserve">Враћена обустава на рачун Крижан Гордана, </t>
  </si>
  <si>
    <t>Приходи наплаћени 02.04. 2018.</t>
  </si>
  <si>
    <t>Сол.помоћ А.Перовић, април</t>
  </si>
  <si>
    <t>УО, април</t>
  </si>
  <si>
    <t>НО, април</t>
  </si>
  <si>
    <t>Пореска управа, порез на поклон по Р-016-432-00-137/2018-1-01</t>
  </si>
  <si>
    <t>Здравствене услуге</t>
  </si>
  <si>
    <t>Репрезентација</t>
  </si>
  <si>
    <t>Топ медиа, израда печата</t>
  </si>
  <si>
    <t>Камате за кашњење</t>
  </si>
  <si>
    <t>Закуп административне опреме</t>
  </si>
  <si>
    <t>Код компјутер, консултантске услуге</t>
  </si>
  <si>
    <t>Амазона, аквар.радња</t>
  </si>
  <si>
    <t>Њу асист, израда пластифиц.налепница</t>
  </si>
  <si>
    <t>Стање средстава на дан 03.04.2018.г.</t>
  </si>
  <si>
    <t>Извршена плаћања са рачуна донације 03.04.2018.</t>
  </si>
  <si>
    <t>Дрегер техника, апарат и монитор за анестезију</t>
  </si>
  <si>
    <t>Стање средстава донације  на дан 03.04.2018.</t>
  </si>
  <si>
    <t>05.04.2018.</t>
  </si>
  <si>
    <t>Стање средстава на дан 04.04.2018.године</t>
  </si>
  <si>
    <t>Средства уплаћена на буџетски рачун 04.04.2018.г</t>
  </si>
  <si>
    <t>Извршена плаћања  са буџетског рачуна 04.04.2018.</t>
  </si>
  <si>
    <t>Стање буџет.рачуна после плаћања 04.04.2018.</t>
  </si>
  <si>
    <t>Приходи наплаћени 03.04. 2018.</t>
  </si>
  <si>
    <t>Извршена плаћања са сопственог рачуна 04.04.2018</t>
  </si>
  <si>
    <t>Стање сопств.сред.после плаћањa 04.04.2018 ( 3-4)</t>
  </si>
  <si>
    <t>Стање средстава на дан 04.04.2018.г.</t>
  </si>
  <si>
    <t>Стање средстава донације  на дан 04.04.2018.</t>
  </si>
  <si>
    <t>Санитет.матер. ВА 15.02.</t>
  </si>
  <si>
    <t>Лаборат. Матер. ВА 15.02.</t>
  </si>
  <si>
    <t>Исхрана ВА 31.03.</t>
  </si>
  <si>
    <t>Лекови ВА 19.02.</t>
  </si>
  <si>
    <t>Пореска управа, обавеза финан.инвал.март</t>
  </si>
  <si>
    <t>РФЗО-финансирање запош.инвалиди, март 2018</t>
  </si>
  <si>
    <t>Пореска управа, обавеза запош.инвалида март</t>
  </si>
  <si>
    <t>Репуб.дирекција ѕа воде, април</t>
  </si>
  <si>
    <t>10.04.2018.</t>
  </si>
  <si>
    <t>Стање средстава на дан 05.04.2018.године</t>
  </si>
  <si>
    <t>Средства уплаћена на буџетски рачун 05.04.2018.г</t>
  </si>
  <si>
    <t>РФЗО-енергенти, март први део</t>
  </si>
  <si>
    <t>РФЗО-цитостатици са Листе,март први део 2018</t>
  </si>
  <si>
    <t>Извршена плаћања  са буџетског рачуна 05.04.2018.</t>
  </si>
  <si>
    <t>Стање буџет.рачуна после плаћања 05.04.2018.</t>
  </si>
  <si>
    <t>Приходи наплаћени 04.04. 2018.</t>
  </si>
  <si>
    <t>Извршена плаћања са сопственог рачуна 05.04.2018</t>
  </si>
  <si>
    <t>Pharma product-prof.za aqua purificatu</t>
  </si>
  <si>
    <t>Привремено повремени послови,март 2018</t>
  </si>
  <si>
    <t>Ки биро-реконструкција клинике</t>
  </si>
  <si>
    <t>Стање сопств.сред.после плаћањa 05.04.2018 ( 3-4)</t>
  </si>
  <si>
    <t>11.04.2018.</t>
  </si>
  <si>
    <t>Стање средстава на дан 10.04.2018.године</t>
  </si>
  <si>
    <t>Средства уплаћена на буџетски рачун 10.04.2018.г</t>
  </si>
  <si>
    <t>Извршена плаћања  са буџетског рачуна 10.04.2018.</t>
  </si>
  <si>
    <t>Стање буџет.рачуна после плаћања 10.04.2018.</t>
  </si>
  <si>
    <t>Пренос сред. са соп.рачуна на буџет,финансирање зап.инвалида ,март 2018</t>
  </si>
  <si>
    <t>Цитостатици вал.14.03.2018</t>
  </si>
  <si>
    <t>Материјални трошкови</t>
  </si>
  <si>
    <t>Приходи наплаћени 05,07,09.04. 2018.</t>
  </si>
  <si>
    <t>Извршена плаћања са сопственог рачуна 10.04.2018</t>
  </si>
  <si>
    <t>Стање сопств.сред.после плаћањa 10.04.2018 ( 3-4)</t>
  </si>
  <si>
    <t>Уплаћена средства на дан 10.04.2018</t>
  </si>
  <si>
    <t>Labteh-уговор 186</t>
  </si>
  <si>
    <t>Стање средстава донације  на дан 10.04.2018.</t>
  </si>
  <si>
    <t>Средства уплаћена  на девизни рачун 05.04.2018.</t>
  </si>
  <si>
    <t>Фонд Здравственог осигурања Република Српска</t>
  </si>
  <si>
    <t>12.04.2018.</t>
  </si>
  <si>
    <t>Стање средстава на дан 11.04.2018.године</t>
  </si>
  <si>
    <t>Средства уплаћена на буџетски рачун 11.04.2018.г</t>
  </si>
  <si>
    <t>Извршена плаћања  са буџетског рачуна 11.04.2018.</t>
  </si>
  <si>
    <t>Стање буџет.рачуна после плаћања 11.04.2018.</t>
  </si>
  <si>
    <t>Приходи наплаћени 10.04. 2018.</t>
  </si>
  <si>
    <t>Извршена плаћања са сопственог рачуна 11.04.2018</t>
  </si>
  <si>
    <t>Стање сопств.сред.после плаћањa 11.04.2018 ( 3-4)</t>
  </si>
  <si>
    <t>Стање средстава на дан 10.04.2018.г.</t>
  </si>
  <si>
    <t>Стање средстава на девизном рачуну 05.04.2018.</t>
  </si>
  <si>
    <t xml:space="preserve">Стање средстава на дан 05.04.2018.године </t>
  </si>
  <si>
    <t>ЈППТТ-проф.за пријем пошт.пошиљки</t>
  </si>
  <si>
    <t>Превоз март 2018-привремено повремени послови</t>
  </si>
  <si>
    <t>Извршена плаћања са рачуна донације 11.04.2018.</t>
  </si>
  <si>
    <t>Стање средстава донације  на дан 11.04.2018.</t>
  </si>
  <si>
    <t>Merc-уговор 388/17,набавка микроскопа за ламинарну комору за АРТ</t>
  </si>
  <si>
    <t>Материјални трошкови-Merc</t>
  </si>
  <si>
    <t>13.04.2018.</t>
  </si>
  <si>
    <t>Стање средстава на дан 12.04.2018.године</t>
  </si>
  <si>
    <t>Средства уплаћена на буџетски рачун 12.04.2018.г</t>
  </si>
  <si>
    <t>Извршена плаћања  са буџетског рачуна 12.04.2018.</t>
  </si>
  <si>
    <t>Стање буџет.рачуна после плаћања 12.04.2018.</t>
  </si>
  <si>
    <t>Приходи наплаћени 11.04. 2018.</t>
  </si>
  <si>
    <t>Извршена плаћања са сопственог рачуна 12.04.2018</t>
  </si>
  <si>
    <t>Стање сопств.сред.после плаћањa 12.04.2018 ( 3-4)</t>
  </si>
  <si>
    <t>Стање средстава на дан 11.04.2018.г.</t>
  </si>
  <si>
    <t>Извршена плаћања са рачуна донациje</t>
  </si>
  <si>
    <t>РФЗО-лекови  у ЗУ март први део</t>
  </si>
  <si>
    <t>РФЗО-исхрана пацијената,март први део</t>
  </si>
  <si>
    <t>Лекови вал.20.02.2018</t>
  </si>
  <si>
    <t xml:space="preserve">Сан.материјал Биологист </t>
  </si>
  <si>
    <t>Такси услуге-др Станкић Вера</t>
  </si>
  <si>
    <t>Службени Гласник-правна служба</t>
  </si>
  <si>
    <t xml:space="preserve">Консултант др Дикић-март 2018 </t>
  </si>
  <si>
    <t>16.04.2018.</t>
  </si>
  <si>
    <t>Стање средстава на дан 13.04.2018.године</t>
  </si>
  <si>
    <t>Средства уплаћена на буџетски рачун 13.04.2018.г</t>
  </si>
  <si>
    <t>Извршена плаћања  са буџетског рачуна 13.04.2018.</t>
  </si>
  <si>
    <t>Стање буџет.рачуна после плаћања 13.04.2018.</t>
  </si>
  <si>
    <t>Приходи наплаћени 12.04. 2018.</t>
  </si>
  <si>
    <t>Извршена плаћања са сопственог рачуна 13.04.2018</t>
  </si>
  <si>
    <t>Стање сопств.сред.после плаћањa 13.04.2018 ( 3-4)</t>
  </si>
  <si>
    <t>РФЗО-јубиларне награде - март 2018</t>
  </si>
  <si>
    <t>СЗР Метал-услуга наваривања и обраде семеринга за универзалну машину,кухиња</t>
  </si>
  <si>
    <t>Исхрана вал.16.04.2018</t>
  </si>
  <si>
    <t>Лекови вал.12.03.2018</t>
  </si>
  <si>
    <t>Матер.трошкови-Тунел</t>
  </si>
  <si>
    <t>17.04.2018.</t>
  </si>
  <si>
    <t>Средства уплаћена на буџетски рачун 16.04.2018.г</t>
  </si>
  <si>
    <t>Стање средстава на дан 16.04.2018.године</t>
  </si>
  <si>
    <t>Извршена плаћања  са буџетског рачуна 16.04.2018.</t>
  </si>
  <si>
    <t>Стање буџет.рачуна после плаћања 16.04.2018.</t>
  </si>
  <si>
    <t>Извршена плаћања са сопственог рачуна 16.04.2018</t>
  </si>
  <si>
    <t>Стање сопств.сред.после плаћањa 16.04.2018 ( 3-4)</t>
  </si>
  <si>
    <t>РФЗО-плате април први део</t>
  </si>
  <si>
    <t>Јубиларне награде-март 2018</t>
  </si>
  <si>
    <t>Енергенти,Нис Нови Сад-бонови за бензин</t>
  </si>
  <si>
    <t>Плата , април први део</t>
  </si>
  <si>
    <t>Приходи наплаћени 13.-14.04. 2018.</t>
  </si>
  <si>
    <t>Плата, април први део,неуговорени радници</t>
  </si>
  <si>
    <t>Ки Биро-реконструкција клинике</t>
  </si>
  <si>
    <t>18.04.2018.</t>
  </si>
  <si>
    <t>Стање средстава на дан 17.04.2018.године</t>
  </si>
  <si>
    <t>Средства уплаћена на буџетски рачун 17.04.2018.г</t>
  </si>
  <si>
    <t>Извршена плаћања  са буџетског рачуна 17.04.2018.</t>
  </si>
  <si>
    <t>Стање буџет.рачуна после плаћања 17.04.2018.</t>
  </si>
  <si>
    <t>Приходи наплаћени 16.04. 2018.</t>
  </si>
  <si>
    <t>Извршена плаћања са сопственог рачуна 17.04.2018</t>
  </si>
  <si>
    <t>Стање сопств.сред.после плаћањa 17.04.2018 ( 3-4)</t>
  </si>
  <si>
    <t>РФЗО-крв и продукти од крви, април први део</t>
  </si>
  <si>
    <t>Повраћај средстава- Крокси</t>
  </si>
  <si>
    <t>Миле Митровић-замена фекалне канализације</t>
  </si>
  <si>
    <t>Матер.трошкови-Унион климатизација</t>
  </si>
  <si>
    <t>Беопанон Медикал-сервис бол.кревета на апартманима</t>
  </si>
  <si>
    <t>19.04.2018.</t>
  </si>
  <si>
    <t>Стање средстава на дан 18.04.2018.године</t>
  </si>
  <si>
    <t>Средства уплаћена на буџетски рачун 18.04.2018.г</t>
  </si>
  <si>
    <t>Извршена плаћања  са буџетског рачуна 18.04.2018.</t>
  </si>
  <si>
    <t>Стање буџет.рачуна после плаћања 18.04.2018.</t>
  </si>
  <si>
    <t>Приходи наплаћени 17.04. 2018.</t>
  </si>
  <si>
    <t>Извршена плаћања са сопственог рачуна 18.04.2018</t>
  </si>
  <si>
    <t>Стање сопств.сред.после плаћањa 18.04.2018 ( 3-4)</t>
  </si>
  <si>
    <t>РФЗО-материјални и остали трошкови,март први део</t>
  </si>
  <si>
    <t>Крв-вал.04.03.2018</t>
  </si>
  <si>
    <t>Мат.трошкови-Крокси,радна обућа за курира</t>
  </si>
  <si>
    <t>СЗК Срећко-нарезивање кључева за стерилизацију</t>
  </si>
  <si>
    <t>Солирана помоћ-болест (Рачић,Крсмановић,Грујичић,Ђокић,Загорац)</t>
  </si>
  <si>
    <t>Повраћај средстава за неизвршену услугу-киретажа,Максимовић Каћа</t>
  </si>
  <si>
    <t>Уплаћена средства на дан 18.04.2018</t>
  </si>
  <si>
    <t>Laviefarm</t>
  </si>
  <si>
    <t>Стање средстава донације  на дан 18.04.2018.</t>
  </si>
  <si>
    <t>20.04.2018.</t>
  </si>
  <si>
    <t>Стање средстава на дан 19.04.2018.године</t>
  </si>
  <si>
    <t>Средства уплаћена на буџетски рачун 19.04.2018.г</t>
  </si>
  <si>
    <t>Извршена плаћања  са буџетског рачуна 19.04.2018.</t>
  </si>
  <si>
    <t>Стање буџет.рачуна после плаћања 19.04.2018.</t>
  </si>
  <si>
    <t>Приходи наплаћени 18.04. 2018.</t>
  </si>
  <si>
    <t>Извршена плаћања са сопственог рачуна 19.04.2018</t>
  </si>
  <si>
    <t>Стање сопств.сред.после плаћањa 19.04.2018 ( 3-4)</t>
  </si>
  <si>
    <t>Министарство рада и соц.пол.-породиљско боловање, март 2018</t>
  </si>
  <si>
    <t>Консултанти,март 2018</t>
  </si>
  <si>
    <t>Амазона</t>
  </si>
  <si>
    <t>Лекови вал.19.04.2018</t>
  </si>
  <si>
    <t>Стање средстава на дан 18.04.2018.г.</t>
  </si>
  <si>
    <t>23.04.2018.</t>
  </si>
  <si>
    <t>Стање средстава на дан 20.04.2018.године</t>
  </si>
  <si>
    <t>Средства уплаћена на буџетски рачун 20.04.2018.г</t>
  </si>
  <si>
    <t>Извршена плаћања  са буџетског рачуна 20.04.2018.</t>
  </si>
  <si>
    <t>РФЗО-санитетски и медицински потрошни материјал март првви део</t>
  </si>
  <si>
    <t>Пород.бол.фебруар 2018</t>
  </si>
  <si>
    <t>Пород.бол. Март 2018</t>
  </si>
  <si>
    <t>Табулир комерц</t>
  </si>
  <si>
    <t>Службени гласник, проф. за пот.санитет.матер. ЈН 018-5</t>
  </si>
  <si>
    <t>Артехо, сервис УЗ апарата</t>
  </si>
  <si>
    <t>Консултанти Ломић и Жугић</t>
  </si>
  <si>
    <t>Стање буџет.рачуна после плаћања 20.04.2018.</t>
  </si>
  <si>
    <t>Приходи наплаћени 19.04. 2018.</t>
  </si>
  <si>
    <t>Извршена плаћања са сопственог рачуна 20.04.2018</t>
  </si>
  <si>
    <t>Службени гласник. часопис за правну службу</t>
  </si>
  <si>
    <t>Стање сопств.сред.после плаћањa 20.04.2018 ( 3-4)</t>
  </si>
  <si>
    <t>24.04.2018.</t>
  </si>
  <si>
    <t>Стање средстава на дан 23.04.2018.године</t>
  </si>
  <si>
    <t>Средства уплаћена на буџетски рачун 23.04.2018.г</t>
  </si>
  <si>
    <t>Извршена плаћања  са буџетског рачуна 23.04.2018.</t>
  </si>
  <si>
    <t>Стање буџет.рачуна после плаћања 23.04.2018.</t>
  </si>
  <si>
    <t>Извршена плаћања са сопственог рачуна 23.04.2018</t>
  </si>
  <si>
    <t>Приходи наплаћени 20.21.04. 2018.</t>
  </si>
  <si>
    <t>Стање сопств.сред.после плаћањa 23.04.2018 ( 3-4)</t>
  </si>
  <si>
    <t>РФЗО-исхрана пацијената,дуг по К.О. за 2017.годину</t>
  </si>
  <si>
    <t>Санитет.материјал ВА 25.2.</t>
  </si>
  <si>
    <t>Лаборат.матер.и реаг. ВА 25.2.</t>
  </si>
  <si>
    <t>Корал, текстилни материјал</t>
  </si>
  <si>
    <t>Управа за трезор ПП</t>
  </si>
  <si>
    <t>Туристичка агенција Гранд Подгорица, курс УЗ</t>
  </si>
  <si>
    <t>25.04.2018.</t>
  </si>
  <si>
    <t>Стање средстава на дан 24.04.2018.године</t>
  </si>
  <si>
    <t>Средства уплаћена  на девизни рачун 23.04.2018.</t>
  </si>
  <si>
    <t>Стање средстава на девизном рачуну 24.04.2018.</t>
  </si>
  <si>
    <t>Средства уплаћена на буџетски рачун 24.04.2018.г</t>
  </si>
  <si>
    <t>Извршена плаћања  са буџетског рачуна 24.04.2018.</t>
  </si>
  <si>
    <t>Стање буџет.рачуна после плаћања 24.04.2018.</t>
  </si>
  <si>
    <t>Приходи наплаћени 23.04. 2018.</t>
  </si>
  <si>
    <t>Извршена плаћања са сопственог рачуна 24.04.2018</t>
  </si>
  <si>
    <t>Стање сопств.сред.после плаћањa 24.04.2018 ( 3-4)</t>
  </si>
  <si>
    <t>РФЗО-лекови  дуг по К.О. за 2017.годину</t>
  </si>
  <si>
    <t>РФЗО-крв и продукти од крви, дуг по К.О. за 2017.годину</t>
  </si>
  <si>
    <t>РФЗО-материјални и остали трошкови,март други део</t>
  </si>
  <si>
    <t>Исхрана ВА 24.4.2018.</t>
  </si>
  <si>
    <t>Чек готовина, Си комерц, санитар.елементи за воду за апотеку</t>
  </si>
  <si>
    <t>Уради сам, проф.за архив.металне полице,нар.18052-2018-6624</t>
  </si>
  <si>
    <t xml:space="preserve">Стање средстава на дан 24.04.2018.године </t>
  </si>
  <si>
    <t>26.04.2018.</t>
  </si>
  <si>
    <t>Стање средстава на дан 25.04.2018.године</t>
  </si>
  <si>
    <t>Средства уплаћена на буџетски рачун 25.04.2018.г</t>
  </si>
  <si>
    <t>Извршена плаћања  са буџетског рачуна 25.04.2018.</t>
  </si>
  <si>
    <t>Стање буџет.рачуна после плаћања 25.04.2018.</t>
  </si>
  <si>
    <t>Приходи наплаћени 24.04. 2018.</t>
  </si>
  <si>
    <t>Извршена плаћања са сопственог рачуна 25.04.2018</t>
  </si>
  <si>
    <t>Стање сопств.сред.после плаћањa 25.04.2018 ( 3-4)</t>
  </si>
  <si>
    <t xml:space="preserve">РФЗО-лекови  </t>
  </si>
  <si>
    <t>РФЗО-крв и продукти од крви</t>
  </si>
  <si>
    <t>РФЗО-исхрана пацијената, март други део</t>
  </si>
  <si>
    <t>Крв ВА 17.03.2018.</t>
  </si>
  <si>
    <t>Лекови ВА 22.03.2018</t>
  </si>
  <si>
    <t>Матер.трошкови ВА 31.01.2018</t>
  </si>
  <si>
    <t>Службени гласник, проф. за јавну набавку 017-13, заштита права за пот.материјал</t>
  </si>
  <si>
    <t>Призма, проф.за 5 мерача притиска и стетоскопа, нар.18052-2018-7041</t>
  </si>
  <si>
    <t>Рента М.Половина, пренос са соп. на буџет</t>
  </si>
  <si>
    <t>27.04.2018.</t>
  </si>
  <si>
    <t>Стање средстава на дан 26.04.2018.године</t>
  </si>
  <si>
    <t>Средства уплаћена на буџетски рачун 26.04.2018.г</t>
  </si>
  <si>
    <t>РФЗО-лекови  март други део</t>
  </si>
  <si>
    <t>Извршена плаћања  са буџетског рачуна 26.04.2018.</t>
  </si>
  <si>
    <t>Превоз, мај 2018</t>
  </si>
  <si>
    <t>Чек, готовина Си комерц, роба за водовод за апотеку</t>
  </si>
  <si>
    <t>Службени гласник, проф.за јавну набавку 018-4 за операциони сто и лампе</t>
  </si>
  <si>
    <t>Стање буџет.рачуна после плаћања 26.04.2018.</t>
  </si>
  <si>
    <t>РФЗО-превоз запослених за мај 2018.</t>
  </si>
  <si>
    <t>Приходи наплаћени 25.04. 2018.</t>
  </si>
  <si>
    <t>Динарска противвред.20.000 евра</t>
  </si>
  <si>
    <t>Извршена плаћања са сопственог рачуна 26.04.2018</t>
  </si>
  <si>
    <t>Превоз за неугово.раднике, мај 2018</t>
  </si>
  <si>
    <t>Стање сопств.сред.после плаћањa 26.04.2018 ( 3-4)</t>
  </si>
  <si>
    <t xml:space="preserve">Стање средстава на дан 26.04.2018.године </t>
  </si>
  <si>
    <t>Стање средстава на девизном рачуну 26.04.2018.</t>
  </si>
  <si>
    <t>30.04.2018.</t>
  </si>
  <si>
    <t>Стање средстава на дан 27.04.2018.године</t>
  </si>
  <si>
    <t>Средства уплаћена на буџетски рачун 27.04.2018.г</t>
  </si>
  <si>
    <t>Извршена плаћања  са буџетског рачуна 27.04.2018.</t>
  </si>
  <si>
    <t>Стање буџет.рачуна после плаћања 27.04.2018.</t>
  </si>
  <si>
    <t>Приходи наплаћени 26.04. 2018.</t>
  </si>
  <si>
    <t>Извршена плаћања са сопственог рачуна 27.04.2018</t>
  </si>
  <si>
    <t>Стање сопств.сред.после плаћањa 27.04.2018 ( 3-4)</t>
  </si>
  <si>
    <t>Материјални тр.Телеком</t>
  </si>
  <si>
    <t>Лекови вал.11.04.2018</t>
  </si>
  <si>
    <t xml:space="preserve">Лекови КБЦ Звездара </t>
  </si>
  <si>
    <t>Телеком,камата</t>
  </si>
  <si>
    <t>Адвокат Обрад Поповац</t>
  </si>
  <si>
    <t>03.05.2018.</t>
  </si>
  <si>
    <t>Стање средстава на дан 30.04.2018.године</t>
  </si>
  <si>
    <t>Средства уплаћена на буџетски рачун 30.04.2018.г</t>
  </si>
  <si>
    <t>Извршена плаћања  са буџетског рачуна 30.04.2018.</t>
  </si>
  <si>
    <t>Дунав осигурање, накнада штете</t>
  </si>
  <si>
    <t>РФЗО-санитетски и медицински потрошни материјал март други део</t>
  </si>
  <si>
    <t>Стање буџет.рачуна после плаћања 30.04.2018.</t>
  </si>
  <si>
    <t>Приходи наплаћени 27.30.04. 2018.</t>
  </si>
  <si>
    <t>Извршена плаћања са сопственог рачуна 30.04.2018</t>
  </si>
  <si>
    <t>Стање сопств.сред.после плаћањa 30.04.2018 ( 3-4)</t>
  </si>
  <si>
    <t>Стање средстава на дан 30.04.2018.г.</t>
  </si>
  <si>
    <t>Уплаћена средства на дан 30.04.2018.</t>
  </si>
  <si>
    <t>Младан Малина Војводенца</t>
  </si>
  <si>
    <t>Стање средстава донације  на дан 30.04.2018.</t>
  </si>
  <si>
    <t>04.05.2018.</t>
  </si>
  <si>
    <t>Стање средстава на дан 03.05.2018.године</t>
  </si>
  <si>
    <t>Средства уплаћена на буџетски рачун 03.05.2018.г</t>
  </si>
  <si>
    <t>Извршена плаћања  са буџетског рачуна 03.05.2018.</t>
  </si>
  <si>
    <t>Стање буџет.рачуна после плаћања 03.05.2018.</t>
  </si>
  <si>
    <t>Стање средстава донације  на дан 03.05.2018.</t>
  </si>
  <si>
    <t>Извршена плаћања са сопственог рачуна 03.05.2018</t>
  </si>
  <si>
    <t>Стање сопств.сред.после плаћањa 03.05.2018 ( 3-4)</t>
  </si>
  <si>
    <t>РФЗО-плате април други део</t>
  </si>
  <si>
    <t>Пренос  са сопствен.рачуна на буџет за стимулацију и додатке  ,април други део 2018</t>
  </si>
  <si>
    <t>Чек, готовина, комарник за  осму салу</t>
  </si>
  <si>
    <t>Зараде април други део</t>
  </si>
  <si>
    <t>Приходи наплаћени 30.04.02.05.2018.</t>
  </si>
  <si>
    <t>Зараде за неуговорене раднике, април други део</t>
  </si>
  <si>
    <t>Пренос са соп.на буџет за зараде за април други део за стимулац.и додатке</t>
  </si>
  <si>
    <t>Стање средстава на дан 03.05.2018.г.</t>
  </si>
  <si>
    <t>Извршена плаћања са рачуна донациje 03.05.2018.</t>
  </si>
  <si>
    <t>Део проф.за симпозијум сестара у В.Бањи - Евротурс</t>
  </si>
  <si>
    <t>07.05.2018.</t>
  </si>
  <si>
    <t>Стање средстава на дан 04.05.2018.године</t>
  </si>
  <si>
    <t>Средства уплаћена на буџетски рачун 04.05.2018.г</t>
  </si>
  <si>
    <t>Извршена плаћања  са буџетског рачуна 04.05.2018.</t>
  </si>
  <si>
    <t>Стање буџет.рачуна после плаћања 04.05.2018.</t>
  </si>
  <si>
    <t>Приходи наплаћени 03.05.2018.</t>
  </si>
  <si>
    <t>Извршена плаћања са сопственог рачуна 04.05.2018</t>
  </si>
  <si>
    <t>Стање сопств.сред.после плаћањa 04.05.2018 ( 3-4)</t>
  </si>
  <si>
    <t>РФЗО-лекови  april prvi део</t>
  </si>
  <si>
    <t>Пореска управа, ИОСИ за април</t>
  </si>
  <si>
    <t>Лаборат.матер. и реаг. ВА 09.03.2018.</t>
  </si>
  <si>
    <t>Санитет. матер. ВА 09.03.2018</t>
  </si>
  <si>
    <t>РФЗО-финансирање запош.инвалиди, април 2018</t>
  </si>
  <si>
    <t>Апотека Фарма продукт, проф.за аква пурификату</t>
  </si>
  <si>
    <t>Стање средстава на дан 04.05.2018.г.</t>
  </si>
  <si>
    <t>Уплаћена средства на дан 04.05.2018.</t>
  </si>
  <si>
    <t>Larix invest</t>
  </si>
  <si>
    <t>Стање средстава донације  на дан 04.05.2018.</t>
  </si>
  <si>
    <t>08.05.2018.</t>
  </si>
  <si>
    <t>Стање средстава на дан 07.05.2018.године</t>
  </si>
  <si>
    <t>Средства уплаћена на буџетски рачун 07.05.2018.г</t>
  </si>
  <si>
    <t>Извршена плаћања  са буџетског рачуна 07.05.2018.</t>
  </si>
  <si>
    <t>Стање буџет.рачуна после плаћања 07.05.2018.</t>
  </si>
  <si>
    <t>Извршена плаћања са сопственог рачуна 07.05.2018</t>
  </si>
  <si>
    <t>Стање сопств.сред.после плаћањa 07.05.2018 ( 3-4)</t>
  </si>
  <si>
    <t>Лекови ВА 03.05.2018.</t>
  </si>
  <si>
    <t>РФЗО-лекови  април први део</t>
  </si>
  <si>
    <t>Приходи наплаћени 04.05.05.2018.</t>
  </si>
  <si>
    <t xml:space="preserve">Ки-биро, реконструк. Клинике </t>
  </si>
  <si>
    <t>Институт за онкол. и радиолог.</t>
  </si>
  <si>
    <t>Комора здрав.установа Србије, чланарина за јануар</t>
  </si>
  <si>
    <t>Дирекција за воде, мај</t>
  </si>
  <si>
    <t>Прив.пов.послови, незапос. за април</t>
  </si>
  <si>
    <t>Солидарна помоћ А.Перовић, април</t>
  </si>
  <si>
    <t>УО запослени Пантић Игор, април</t>
  </si>
  <si>
    <t>УО, мај</t>
  </si>
  <si>
    <t>НО, мај</t>
  </si>
  <si>
    <t>Задруга студената Универзитета</t>
  </si>
  <si>
    <t>Ауто-превозник Рожина, одвоз шута</t>
  </si>
  <si>
    <t>Тривакс, пресељење и монтажа гин.столице</t>
  </si>
  <si>
    <t>Луки-комерц, репрезентација</t>
  </si>
  <si>
    <t>Топ-медиа груп, печати</t>
  </si>
  <si>
    <t>Беосток, репрезентација</t>
  </si>
  <si>
    <t>Код-компјутер, консултан.услуге</t>
  </si>
  <si>
    <t>Линдстроп, закуп отирача</t>
  </si>
  <si>
    <t>Ла-фантана</t>
  </si>
  <si>
    <t>Задужбина Андрејевић, чланарина за 2018</t>
  </si>
  <si>
    <t>Клинички центар Србије, медицинске услуге</t>
  </si>
  <si>
    <t>Лавиефарм, Уг. 15007-2018-4356</t>
  </si>
  <si>
    <t>09.05.2018.</t>
  </si>
  <si>
    <t>Стање средстава на дан 08.05.2018.године</t>
  </si>
  <si>
    <t>Средства уплаћена на буџетски рачун 08.05.2018.г</t>
  </si>
  <si>
    <t>Извршена плаћања  са буџетског рачуна 08.05.2018.</t>
  </si>
  <si>
    <t>Стање буџет.рачуна после плаћања 08.05.2018.</t>
  </si>
  <si>
    <t>Приходи наплаћени 07.05.2018.</t>
  </si>
  <si>
    <t>Извршена плаћања са сопственог рачуна 08.05.2018</t>
  </si>
  <si>
    <t>Стање сопств.сред.после плаћањa 08.05.2018 ( 3-4)</t>
  </si>
  <si>
    <t>Уплаћена средства на дан 08.05.2018.</t>
  </si>
  <si>
    <t>Лекови део рачуна</t>
  </si>
  <si>
    <t>Санитет.материјал ВА 10.03.2018.</t>
  </si>
  <si>
    <t>Лаборат.матер. И реагенси ВА 10.03.2018.</t>
  </si>
  <si>
    <t>Енергенти, Београд.електране</t>
  </si>
  <si>
    <t>Стање средстава на дан 08.05.2018.г.</t>
  </si>
  <si>
    <t>ДНД Комерц. Уг.15007-2018-7337 за симпозијум</t>
  </si>
  <si>
    <t xml:space="preserve">Евротурс, остатак проф.за симпозијум 7 мед. Сестара </t>
  </si>
  <si>
    <t>Стање средстава донације  на дан 08.05.2018.</t>
  </si>
  <si>
    <t>10.05.2018.</t>
  </si>
  <si>
    <t>Стање средстава на дан 09.05.2018.године</t>
  </si>
  <si>
    <t>Средства уплаћена на буџетски рачун 09.05.2018.г</t>
  </si>
  <si>
    <t>РФЗО-јубиларне награде - април 2018</t>
  </si>
  <si>
    <t>Извршена плаћања  са буџетског рачуна 09.05.2018.</t>
  </si>
  <si>
    <t>Стање буџет.рачуна после плаћања 09.05.2018.</t>
  </si>
  <si>
    <t>Приходи наплаћени 08.05.2018.</t>
  </si>
  <si>
    <t>Министарство финансија-Управа за Трезор,прикљ.у ЕСПП</t>
  </si>
  <si>
    <t>Превоз април,привр.-повр.послови</t>
  </si>
  <si>
    <t>Уг.о делу-Јосип Каштелан</t>
  </si>
  <si>
    <t>Стање сопств.сред.после плаћањa 09.05.2018 ( 3-4)</t>
  </si>
  <si>
    <t>Извршена плаћања са сопственог рачуна 09.05.2018</t>
  </si>
  <si>
    <t>Уплаћена средства на дан</t>
  </si>
  <si>
    <t>11.05.2018.</t>
  </si>
  <si>
    <t>Стање средстава на дан 10.05.2018.године</t>
  </si>
  <si>
    <t>Средства уплаћена на буџетски рачун 10.05.2018.г</t>
  </si>
  <si>
    <t>Извршена плаћања  са буџетског рачуна 10.05.2018.</t>
  </si>
  <si>
    <t>Стање буџет.рачуна после плаћања 10.05.2018.</t>
  </si>
  <si>
    <t>Јуб.награда, април 2018</t>
  </si>
  <si>
    <t>Енергенти, бензински бонови</t>
  </si>
  <si>
    <t>Приходи наплаћени 09.05.2018.</t>
  </si>
  <si>
    <t>Извршена плаћања са сопственог рачуна 10.05.2018</t>
  </si>
  <si>
    <t>14.05.2018.</t>
  </si>
  <si>
    <t>Стање средстава на дан 11.05.2018.године</t>
  </si>
  <si>
    <t>Средства уплаћена на буџетски рачун 11.05.2018.г</t>
  </si>
  <si>
    <t>Извршена плаћања  са буџетског рачуна 11.05.2018.</t>
  </si>
  <si>
    <t>Стање буџет.рачуна после плаћања 11.05.2018.</t>
  </si>
  <si>
    <t>Приходи наплаћени 10.05.2018.</t>
  </si>
  <si>
    <t>Извршена плаћања са сопственог рачуна 11.05.2018</t>
  </si>
  <si>
    <t>Стање сопств.сред.после плаћањa 11.05.2018 ( 3-4)</t>
  </si>
  <si>
    <t>Породиљско болов. март 2018</t>
  </si>
  <si>
    <t>Комора здрав.рад.чланарина, јануар 2018</t>
  </si>
  <si>
    <t>Медицински факултет, Институт за патологију</t>
  </si>
  <si>
    <t>Градска чистоћа, камата</t>
  </si>
  <si>
    <t>Стање средстава на дан 11.05.2018.г.</t>
  </si>
  <si>
    <t>Извршена плаћања са рачуна донациje 11.05.2018.</t>
  </si>
  <si>
    <t>Стање средстава донације  на дан 11.05.2018.</t>
  </si>
  <si>
    <t>15.05.2018.</t>
  </si>
  <si>
    <t>Стање средстава на дан 14.05.2018.године</t>
  </si>
  <si>
    <t>Средства уплаћена на буџетски рачун 14.05.2018.г</t>
  </si>
  <si>
    <t>Извршена плаћања  са буџетског рачуна 14.05.2018.</t>
  </si>
  <si>
    <t>Стање буџет.рачуна после плаћања 14.05.2018.</t>
  </si>
  <si>
    <t>Приходи наплаћени 11.12.05.2018.</t>
  </si>
  <si>
    <t>Извршена плаћања са сопственог рачуна 14.05.2018</t>
  </si>
  <si>
    <t>Стање сопств.сред.после плаћањa 14.05.2018 ( 3-4)</t>
  </si>
  <si>
    <t>.</t>
  </si>
  <si>
    <t>РФЗО-енергенти, април први део</t>
  </si>
  <si>
    <t>РФЗО-исхрана пацијената, април први део</t>
  </si>
  <si>
    <t>РФЗО-материјални и остали трошкови,април први део</t>
  </si>
  <si>
    <t>Консултант, Дикић</t>
  </si>
  <si>
    <t>ЈП ПТТ Поште, проф.за доплатне поштанске маркице</t>
  </si>
  <si>
    <t>Исхрана ВА 15.05.</t>
  </si>
  <si>
    <t xml:space="preserve">Извршена плаћања са рачуна донациje </t>
  </si>
  <si>
    <t>16.05.2018.</t>
  </si>
  <si>
    <t>Стање средстава на дан 15.05.2018.године</t>
  </si>
  <si>
    <t>Средства уплаћена на буџетски рачун 15.05.2018.г</t>
  </si>
  <si>
    <t>Извршена плаћања  са буџетског рачуна 15.05.2018.</t>
  </si>
  <si>
    <t>Стање буџет.рачуна после плаћања 15.05.2018.</t>
  </si>
  <si>
    <t>Приходи наплаћени 14.05.2018.</t>
  </si>
  <si>
    <t>Извршена плаћања са сопственог рачуна 15.05.2018</t>
  </si>
  <si>
    <t>Стање сопств.сред.после плаћањa 15.05.2018 ( 3-4)</t>
  </si>
  <si>
    <t>Консултанти, април</t>
  </si>
  <si>
    <t>Материјал.трошкови, ВА 31.01.</t>
  </si>
  <si>
    <t>ЕММИ хаус, проф.за веб камеру за конфер.салу, нар.15023-2018-8173</t>
  </si>
  <si>
    <t>Чек, готовина за пуњиву батерију, Силкен електроник</t>
  </si>
  <si>
    <t>17.05.2018.</t>
  </si>
  <si>
    <t>Стање средстава на дан 16.05.2018.године</t>
  </si>
  <si>
    <t>Средства уплаћена на буџетски рачун 16.05.2018.г</t>
  </si>
  <si>
    <t>РФЗО-плате мај први део</t>
  </si>
  <si>
    <t>ЈП Службени гласник, проф. за јавну наб.за наб.опреме за вантел.оплодњу</t>
  </si>
  <si>
    <t xml:space="preserve">Материјал.трошкови, </t>
  </si>
  <si>
    <t>Зарада, мај први део</t>
  </si>
  <si>
    <t>Приходи наплаћени 15.05.2018.</t>
  </si>
  <si>
    <t>Извршена плаћања са сопственог рачуна 16.05.2018</t>
  </si>
  <si>
    <t>Зарада за неугов.раднике, мај први део</t>
  </si>
  <si>
    <t>Фармапродукт, проф.за аква пурификату</t>
  </si>
  <si>
    <t>КИ-Биро, део рачуна за адаптацију собе деж.лекара на пријему</t>
  </si>
  <si>
    <t>Дрегер, део рачуна за реанимац.сто за педијат.</t>
  </si>
  <si>
    <t>Чек, готовина за репрезентацију за управу</t>
  </si>
  <si>
    <t>Стање сопств.сред.после плаћањa 16.05.2018 ( 3-4)</t>
  </si>
  <si>
    <t>Стање средстава на дан 16.05.2018.г.</t>
  </si>
  <si>
    <t>Путни трошкови за семинар, В.Бања,Анђелић,Живковић,Срдић</t>
  </si>
  <si>
    <t>Стање средстава донације  на дан 16.05.2018.</t>
  </si>
  <si>
    <t>18.05.2018.</t>
  </si>
  <si>
    <t>Стање средстава на дан 17.05.2018.године</t>
  </si>
  <si>
    <t>Средства уплаћена на буџетски рачун 17.05.2018.г</t>
  </si>
  <si>
    <t>Извршена плаћања  са буџетског рачуна 17.05.2018.</t>
  </si>
  <si>
    <t>Стање буџет.рачуна после плаћања 17.05.2018.</t>
  </si>
  <si>
    <t>Приходи наплаћени 16.05.2018.</t>
  </si>
  <si>
    <t>Извршена плаћања са сопственог рачуна 17.05.2018</t>
  </si>
  <si>
    <t>Стање сопств.сред.после плаћањa 17.05.2018 ( 3-4)</t>
  </si>
  <si>
    <t>Стање средстава на дан 17.05.2018.г.</t>
  </si>
  <si>
    <t>РФЗО-крв и продукти од крви мај први део</t>
  </si>
  <si>
    <t>РФЗО-санитетски и медицински потрошни материјал април први део</t>
  </si>
  <si>
    <t>РФЗО-цитостатици са Листе,април први део 2018</t>
  </si>
  <si>
    <t>Чек готовина, сервис Гаја, кабл хагми за конфер.салу за управу</t>
  </si>
  <si>
    <t>БИТ ТХС, софтвер.аплик. за финансије</t>
  </si>
  <si>
    <t>КИ-БИРО, адаптација собе дежурних лекара на пријему</t>
  </si>
  <si>
    <t>Уплаћена средства на дан 17.05.2018.</t>
  </si>
  <si>
    <t>Маклер, Уг. о донац. Бр.15007-2018-5100</t>
  </si>
  <si>
    <t>21.05.2018.</t>
  </si>
  <si>
    <t>Стање средстава на дан 18.05.2018.године</t>
  </si>
  <si>
    <t>Средства уплаћена на буџетски рачун 18.05.2018.г</t>
  </si>
  <si>
    <t>Извршена плаћања  са буџетског рачуна 18.05.2018.</t>
  </si>
  <si>
    <t>Стање буџет.рачуна после плаћања 18.05.2018.</t>
  </si>
  <si>
    <t>Приходи наплаћени 17.05.2018.</t>
  </si>
  <si>
    <t>Извршена плаћања са сопственог рачуна 18.05.2018</t>
  </si>
  <si>
    <t>РФЗО-енергенти, април други део</t>
  </si>
  <si>
    <t>РФЗО-остали уградни материјал, април други део</t>
  </si>
  <si>
    <t>Санитет.матер. ВА 24.03.</t>
  </si>
  <si>
    <t>Лаборат.матер. И реаг. ВА 24.03.</t>
  </si>
  <si>
    <t>Крв ВА 24.03.</t>
  </si>
  <si>
    <t>Цитостатици ВА 14.03,.</t>
  </si>
  <si>
    <t>Аки Лифтови</t>
  </si>
  <si>
    <t>Институт за транс.крви</t>
  </si>
  <si>
    <t>Чек готовина, Апотека Београд, Шаљићева маст</t>
  </si>
  <si>
    <t>Стање сопств.сред.после плаћањa 18.05.2018 ( 3-4)</t>
  </si>
  <si>
    <t>Топхемија медлаб, семинар мед.сестара В.Бања</t>
  </si>
  <si>
    <t>Стање средстава донације  на дан 18.05.2018.</t>
  </si>
  <si>
    <t xml:space="preserve">Стање средстава на дан 18.05.2018.године </t>
  </si>
  <si>
    <t>ДЗ Тиват Школа УЗ за Ј.самарџић</t>
  </si>
  <si>
    <t>Стање средстава на девизном рачуну 18.05.2018.</t>
  </si>
  <si>
    <t>22.05.2018.</t>
  </si>
  <si>
    <t>Стање средстава на дан 21.05.2018.године</t>
  </si>
  <si>
    <t>Средства уплаћена на буџетски рачун 21.05.2018.г</t>
  </si>
  <si>
    <t>РФЗО-лекови  април други део</t>
  </si>
  <si>
    <t>РФЗО-цитостатици са Листе,април други део 2018</t>
  </si>
  <si>
    <t>Министарство рада и соц.пол.-породиљско боловање, април 2018</t>
  </si>
  <si>
    <t>Извршена плаћања  са буџетског рачуна 21.05.2018.</t>
  </si>
  <si>
    <t>Уградни материјал</t>
  </si>
  <si>
    <t>Приходи наплаћени 18.19.05.2018.</t>
  </si>
  <si>
    <t>Извршена плаћања са сопственог рачуна 21.05.2018</t>
  </si>
  <si>
    <t>Чек, готовина за салвете и папирне тацне за управу</t>
  </si>
  <si>
    <t>Чек. Готовина за репрезентацију за управу</t>
  </si>
  <si>
    <t>Стање сопств.сред.после плаћањa 21.05.2018 ( 3-4)</t>
  </si>
  <si>
    <t>Стање средстава на дан 21.05.2018.г.</t>
  </si>
  <si>
    <t>Стање средстава донације  на дан 21.05.2018.</t>
  </si>
  <si>
    <t xml:space="preserve">Стање средстава на дан 21.05.2018.године </t>
  </si>
  <si>
    <t>Стање средстава на девизном рачуну 21.05.2018.</t>
  </si>
  <si>
    <t>23.05.2018.</t>
  </si>
  <si>
    <t>Стање средстава на дан 22.05.2018.године</t>
  </si>
  <si>
    <t>Средства уплаћена на буџетски рачун 22.05.2018.г</t>
  </si>
  <si>
    <t>РФЗО-исхрана пацијената, април други део</t>
  </si>
  <si>
    <t>РФЗО-санитетски и медицински потрошни материјал април други део</t>
  </si>
  <si>
    <t>РФЗО-материјални и остали трошкови,април други део</t>
  </si>
  <si>
    <t>Извршена плаћања  са буџетског рачуна 22.05.2018.</t>
  </si>
  <si>
    <t>Породиљско болов., април</t>
  </si>
  <si>
    <t>Лекови ВА 08.05.</t>
  </si>
  <si>
    <t>Цитостатици ВА 15.03.</t>
  </si>
  <si>
    <t>Медика пројект, медиц.средства и сервис мед.опреме</t>
  </si>
  <si>
    <t>Стање буџет.рачуна после плаћања 22.05.2018.</t>
  </si>
  <si>
    <t>Приходи наплаћени 21.05.2018.</t>
  </si>
  <si>
    <t>Извршена плаћања са сопственог рачуна 22.05.2018</t>
  </si>
  <si>
    <t>Чек. Готовина за сл.пут за семинар- дан бабица у Крушевцу, Младеновић,Станић и Лелић</t>
  </si>
  <si>
    <t>Код комјутер, консултанти</t>
  </si>
  <si>
    <t>Повраћај средстава за курс УЗ, А.Божовић</t>
  </si>
  <si>
    <t>Стање сопств.сред.после плаћањa 22.05.2018 ( 3-4)</t>
  </si>
  <si>
    <t>Стање средстава на дан 22.05.2018.г.</t>
  </si>
  <si>
    <t>24.05.2018.</t>
  </si>
  <si>
    <t>Стање средстава на дан 23.05.2018.године</t>
  </si>
  <si>
    <t>Средства уплаћена на буџетски рачун 23.05.2018.г</t>
  </si>
  <si>
    <t>Извршена плаћања  са буџетског рачуна 23.05.2018.</t>
  </si>
  <si>
    <t>Стање буџет.рачуна после плаћања 23.05.2018.</t>
  </si>
  <si>
    <t>Приходи наплаћени 22.05.2018.</t>
  </si>
  <si>
    <t>Извршена плаћања са сопственог рачуна 23.05.2018</t>
  </si>
  <si>
    <t>Стање сопств.сред.после плаћањa 23.05.2018 ( 3-4)</t>
  </si>
  <si>
    <t xml:space="preserve">Стање средстава на дан 23.05.2018.године </t>
  </si>
  <si>
    <t>ЗО РС Брчко</t>
  </si>
  <si>
    <t>Стање средстава на девизном рачуну 23.05.2018.</t>
  </si>
  <si>
    <t>Средства уплаћена  на девизни рачун 22.05.2018.</t>
  </si>
  <si>
    <t>Санитет.матер. ВА 09.04.2018</t>
  </si>
  <si>
    <t>Лаборат.матер. И реаг. ВА 09.04.2018</t>
  </si>
  <si>
    <t>Исхрана ВА 31.05.</t>
  </si>
  <si>
    <t>Службени гласник, проф. за ЈН 018-7 за 4Д УЗ</t>
  </si>
  <si>
    <t>Повраћај више плаћен курс УЗ, В.Гергинић</t>
  </si>
  <si>
    <t>Пореска управа, порез на донацију</t>
  </si>
  <si>
    <t>Стање средстава на дан 23.05.2018.г.</t>
  </si>
  <si>
    <t>Уплаћена средства на дан 23.05.2018. 2018.</t>
  </si>
  <si>
    <t>Донација Гален Фокус за семинар сестара у В.Бања</t>
  </si>
  <si>
    <t>Стање средстава донације  на дан 23.05.2018.</t>
  </si>
  <si>
    <t>25.05.2018.</t>
  </si>
  <si>
    <t>Стање средстава на дан 24.05.2018.године</t>
  </si>
  <si>
    <t>Средства уплаћена на буџетски рачун 24.05.2018.г</t>
  </si>
  <si>
    <t>Извршена плаћања  са буџетског рачуна 24.05.2018.</t>
  </si>
  <si>
    <t>Стање буџет.рачуна после плаћања 24.05.2018.</t>
  </si>
  <si>
    <t>Приходи наплаћени 23.05.2018.</t>
  </si>
  <si>
    <t>Извршена плаћања са сопственог рачуна 24.05.2018</t>
  </si>
  <si>
    <t>Стање сопств.сред.после плаћањa 24.05.2018 ( 3-4)</t>
  </si>
  <si>
    <t>Стање средстава на дан 24.05.2018.г.</t>
  </si>
  <si>
    <t>Стање средстава донације  на дан 24.05.2018.</t>
  </si>
  <si>
    <t xml:space="preserve">Стање средстава на дан 24.05.2018.године </t>
  </si>
  <si>
    <t>Стање средстава на девизном рачуну 24.05.2018.</t>
  </si>
  <si>
    <t>Повраћај више плаћеног рачуна- Код комјутер</t>
  </si>
  <si>
    <t>Буџет- Министарство здравља, за лечење рома</t>
  </si>
  <si>
    <t xml:space="preserve">Породиљско болов. април </t>
  </si>
  <si>
    <t xml:space="preserve">Лекови </t>
  </si>
  <si>
    <t>Луки комерц, репрезентација</t>
  </si>
  <si>
    <t>Топ-медија, печати за лекаре</t>
  </si>
  <si>
    <t>Телеком, камата</t>
  </si>
  <si>
    <t>Копи-линк студио, пластифицирање обавештења</t>
  </si>
  <si>
    <t>Лафантана, закуп апарата за воду</t>
  </si>
  <si>
    <t>28.05.2018.</t>
  </si>
  <si>
    <t>Стање средстава на дан 25.05.2018.године</t>
  </si>
  <si>
    <t>Средства уплаћена на буџетски рачун 25.05.2018.г</t>
  </si>
  <si>
    <t>Извршена плаћања  са буџетског рачуна 25.05.2018.</t>
  </si>
  <si>
    <t>Стање буџет.рачуна после плаћања 25.05.2018.</t>
  </si>
  <si>
    <t>Приходи наплаћени 24.05.2018.</t>
  </si>
  <si>
    <t>Извршена плаћања са сопственог рачуна 25.05.2018</t>
  </si>
  <si>
    <t>Стање сопств.сред.после плаћањa 25.05.2018 ( 3-4)</t>
  </si>
  <si>
    <t>Принудна наплата,рента Половина</t>
  </si>
  <si>
    <t>Пренос сред.са соп.на буџет, рента М.Половина</t>
  </si>
  <si>
    <t>29.05.2018.</t>
  </si>
  <si>
    <t>Стање средстава на дан 28.05.2018.године</t>
  </si>
  <si>
    <t>Средства уплаћена на буџетски рачун 28.05.2018.г</t>
  </si>
  <si>
    <t>Извршена плаћања  са буџетског рачуна 28.05.2018.</t>
  </si>
  <si>
    <t>Стање буџет.рачуна после плаћања 28.05.2018.</t>
  </si>
  <si>
    <t>Извршена плаћања са сопственог рачуна 28.05.2018</t>
  </si>
  <si>
    <t>Стање сопств.сред.после плаћањa 28.05.2018 ( 3-4)</t>
  </si>
  <si>
    <t>РФЗО- отпремнина Др Ленка Костовска</t>
  </si>
  <si>
    <t>ЈП ПТТ Србија -проф.за пошт.пошиљке</t>
  </si>
  <si>
    <t>Приходи наплаћени 25.-26.05.2018.</t>
  </si>
  <si>
    <t xml:space="preserve">Уплаћена средства на дан 28.05.2018. </t>
  </si>
  <si>
    <t>Topchemie Medlab</t>
  </si>
  <si>
    <t>Стање средстава донације  на дан 28.05.2018.</t>
  </si>
  <si>
    <t>Синд.орг.ЈП ТЕ Косово-повраћај  средстава по проф.41/18,Драговић Тања</t>
  </si>
  <si>
    <t>30.05.2018.</t>
  </si>
  <si>
    <t>Стање средстава на дан 29.05.2018.године</t>
  </si>
  <si>
    <t>Средства уплаћена на буџетски рачун 29.05.2018.г</t>
  </si>
  <si>
    <t>Извршена плаћања  са буџетског рачуна 29.05.2018.</t>
  </si>
  <si>
    <t>Стање буџет.рачуна после плаћања 29.05.2018.</t>
  </si>
  <si>
    <t>Превоз, јун</t>
  </si>
  <si>
    <t>Отпремнина за пензију Л.Костовска</t>
  </si>
  <si>
    <t>Приходи наплаћени 28.05.2018.</t>
  </si>
  <si>
    <t>Извршена плаћања са сопственог рачуна 29.05.2018</t>
  </si>
  <si>
    <t>Превоз за неугов.раднике за јун</t>
  </si>
  <si>
    <t>Стање сопств.сред.после плаћањa 29.05.2018 ( 3-4)</t>
  </si>
  <si>
    <t>Стање средстава на дан 29.05.2018.г.</t>
  </si>
  <si>
    <t>Стање средстава донације  на дан 29.05.2018.</t>
  </si>
  <si>
    <t>31.05.2018.</t>
  </si>
  <si>
    <t>Стање средстава на дан 30.05.2018.године</t>
  </si>
  <si>
    <t>Средства уплаћена на буџетски рачун 30.05.2018.г</t>
  </si>
  <si>
    <t>Извршена плаћања  са буџетског рачуна 30.05.2018.</t>
  </si>
  <si>
    <t>Стање буџет.рачуна после плаћања 30.05.2018.</t>
  </si>
  <si>
    <t>Приходи наплаћени 29.05.2018.</t>
  </si>
  <si>
    <t>Извршена плаћања са сопственог рачуна 30.05.2018</t>
  </si>
  <si>
    <t>Стање сопств.сред.после плаћањa 30.05.2018 ( 3-4)</t>
  </si>
  <si>
    <t>Стање средстава на дан 30.05.2018.г.</t>
  </si>
  <si>
    <t>РФЗО-превоз запослених за јун 2018.</t>
  </si>
  <si>
    <t>Чек, готовина, Си комерц, водоинсталат.роба за инфлам.гинекол.</t>
  </si>
  <si>
    <t>01.06.2018.</t>
  </si>
  <si>
    <t>Стање средстава на дан 31.05.2018.године</t>
  </si>
  <si>
    <t>Средства уплаћена на буџетски рачун 31.05.2018.г</t>
  </si>
  <si>
    <t>Извршена плаћања  са буџетског рачуна 31.05.2018.</t>
  </si>
  <si>
    <t>Стање буџет.рачуна после плаћања 31.05.2018.</t>
  </si>
  <si>
    <t>Приходи наплаћени 30.05.2018.</t>
  </si>
  <si>
    <t>Извршена плаћања са сопственог рачуна 31.05.2018</t>
  </si>
  <si>
    <t>Стање сопств.сред.после плаћањa 31.05.2018 ( 3-4)</t>
  </si>
  <si>
    <t>ЈП Сл.Гласник-објављивање огласа о јавним набавкама</t>
  </si>
  <si>
    <t>04.06.2018.</t>
  </si>
  <si>
    <t>Стање средстава на дан01.06.2018.године</t>
  </si>
  <si>
    <t>Средства уплаћена на буџетски рачун 01.06.2018.г</t>
  </si>
  <si>
    <t>Извршена плаћања  са буџетског рачуна 01.06.2018.</t>
  </si>
  <si>
    <t>Стање буџет.рачуна после плаћања 01.06.2018.</t>
  </si>
  <si>
    <t>РФЗО-плате мај други део</t>
  </si>
  <si>
    <t>Пренос  са сопствен.рачуна на буџет за стимулацију и додатке  ,мај други део 2018</t>
  </si>
  <si>
    <t>РФЗО-цитостатици са Листе,мај први део 2018</t>
  </si>
  <si>
    <t xml:space="preserve">Повраћај средстава- зарада </t>
  </si>
  <si>
    <t>Донација ЕПС</t>
  </si>
  <si>
    <t>Зарада, мај други део</t>
  </si>
  <si>
    <t>Стање средстава на дан 01.06.2018.године</t>
  </si>
  <si>
    <t>Приходи наплаћени 31.05.2018.</t>
  </si>
  <si>
    <t>Извршена плаћања са сопственог рачуна 01.06.2018</t>
  </si>
  <si>
    <t>Пренос сред за зараде за стимулац и додатке, мај други део</t>
  </si>
  <si>
    <t>Зарада за неуговорене раднике, мај други део</t>
  </si>
  <si>
    <t>Стање сопств.сред.после плаћањa 01.06.2018 ( 3-4)</t>
  </si>
  <si>
    <t>05.06.2018.</t>
  </si>
  <si>
    <t>Стање средстава на дан 04.06.2018.године</t>
  </si>
  <si>
    <t>Средства уплаћена на буџетски рачун 04.06.2018.г</t>
  </si>
  <si>
    <t>Извршена плаћања  са буџетског рачуна 04.06.2018.</t>
  </si>
  <si>
    <t>РФЗО-енергенти, мај први део</t>
  </si>
  <si>
    <t>РФЗО-остали уградни материјал, мај први део</t>
  </si>
  <si>
    <t>РФЗО-лекови  мај први део</t>
  </si>
  <si>
    <t>Стање буџет.рачуна после плаћања 04.06.2018.</t>
  </si>
  <si>
    <t>Приходи наплаћени 01.02.06.2018.</t>
  </si>
  <si>
    <t>Извршена плаћања са сопственог рачуна 04.06.2018</t>
  </si>
  <si>
    <t>Враћена зарада на ТР запос.</t>
  </si>
  <si>
    <t>ВИН ВИН, веб камера</t>
  </si>
  <si>
    <t>Прив.и пов.послови, мај</t>
  </si>
  <si>
    <t>06.06.2018.</t>
  </si>
  <si>
    <t>Стање средстава на дан 05.06.2018.године</t>
  </si>
  <si>
    <t>Средства уплаћена на буџетски рачун 05.06.2018.г</t>
  </si>
  <si>
    <t>РФЗО-финансирање запош.инвалиди, мај 2018</t>
  </si>
  <si>
    <t>Извршена плаћања  са буџетског рачуна 05.06.2018.</t>
  </si>
  <si>
    <t>Инвалиди-мај 2018</t>
  </si>
  <si>
    <t>Aqua Winn-па рачунима из 2015,2016,2017 године</t>
  </si>
  <si>
    <t>Стање буџет.рачуна после плаћања 05.06.2018.</t>
  </si>
  <si>
    <t>Приходи наплаћени 04.02.06.2018.</t>
  </si>
  <si>
    <t>Извршена плаћања са сопственог рачуна 05.06.2018</t>
  </si>
  <si>
    <t>Исплата готовине преко благајне-Си Комерц,роба за преоперативно</t>
  </si>
  <si>
    <t>Интерелектроник-фрижидер за дневну болницу,нар.18052-2018-9254</t>
  </si>
  <si>
    <t>Стање сопств.сред.после плаћањa 05.06.2018 ( 3-4)</t>
  </si>
  <si>
    <t>Драгер техника-реанимациони сто,педијатрија</t>
  </si>
  <si>
    <t>07.06.2018.</t>
  </si>
  <si>
    <t>Стање средстава на дан 06.06.2018.године</t>
  </si>
  <si>
    <t>Средства уплаћена на буџетски рачун 06.06.2018.г</t>
  </si>
  <si>
    <t>Извршена плаћања  са буџетског рачуна 06.06.2018.</t>
  </si>
  <si>
    <t>Стање буџет.рачуна после плаћања 06.06.2018.</t>
  </si>
  <si>
    <t>Извршена плаћања са сопственог рачуна 06.06.2018</t>
  </si>
  <si>
    <t>Приходи наплаћени 05.06.2018.</t>
  </si>
  <si>
    <t>Стање сопств.сред.после плаћањa 06.06.2018 ( 3-4)</t>
  </si>
  <si>
    <t>Санитет.материјал</t>
  </si>
  <si>
    <t>Превоз, прив.пов.послови</t>
  </si>
  <si>
    <t>Смештај Златибор за Љ:Стојановић, саветовање Коморе здрав.устан.</t>
  </si>
  <si>
    <t>Матиз, лежај за одељење анестезије</t>
  </si>
  <si>
    <t xml:space="preserve">Уплаћена средства на дан 06.06.2018. </t>
  </si>
  <si>
    <t>Стање средстава на дан 06.06.2018.г.</t>
  </si>
  <si>
    <t>Лавиефарм, Уг 15007-2018-4356</t>
  </si>
  <si>
    <t>Стање средстава донације  на дан 06.06.2018.</t>
  </si>
  <si>
    <t>08.06.2018.</t>
  </si>
  <si>
    <t>Стање средстава на дан 07.06.2018.године</t>
  </si>
  <si>
    <t>Средства уплаћена на буџетски рачун 07.06.2018.г</t>
  </si>
  <si>
    <t>Извршена плаћања  са буџетског рачуна 07.06.2018.</t>
  </si>
  <si>
    <t>Стање буџет.рачуна после плаћања 07.06.2018.</t>
  </si>
  <si>
    <t>Стање средстава на дан 06706.2018.године</t>
  </si>
  <si>
    <t>Приходи наплаћени 06.06.2018.</t>
  </si>
  <si>
    <t>Извршена плаћања са сопственог рачуна 07.06.2018</t>
  </si>
  <si>
    <t>Стање сопств.сред.после плаћањa 07.06.2018 ( 3-4)</t>
  </si>
  <si>
    <t>Стање средстава на дан 07.06.2018.г.</t>
  </si>
  <si>
    <t xml:space="preserve">Уплаћена средства на дан 2018. </t>
  </si>
  <si>
    <t>Материјални трош.</t>
  </si>
  <si>
    <t>Уградни матер.</t>
  </si>
  <si>
    <t>Цитостатици</t>
  </si>
  <si>
    <t>Санитет.матер.</t>
  </si>
  <si>
    <t>Аудио-вокс, проф.за пот.матер.за апарат за слух беба</t>
  </si>
  <si>
    <t>11.06.2018.</t>
  </si>
  <si>
    <t>Средства уплаћена на буџетски рачун 08.06.2018.г</t>
  </si>
  <si>
    <t>Извршена плаћања  са буџетског рачуна 08.06.2018.</t>
  </si>
  <si>
    <t>Стање буџет.рачуна после плаћања 08.06.2018.</t>
  </si>
  <si>
    <t>Стање средстава на дан 08.06.2018.године</t>
  </si>
  <si>
    <t>Приходи наплаћени 07.06.2018.</t>
  </si>
  <si>
    <t>Извршена плаћања са сопственог рачуна 08.06.2018</t>
  </si>
  <si>
    <t>Стање сопств.сред.после плаћањa 08.06.2018 ( 3-4)</t>
  </si>
  <si>
    <t>РФЗО-материјални и остали трошкови,мај први део</t>
  </si>
  <si>
    <t>РФЗО-исхрана пацијената, мај први део</t>
  </si>
  <si>
    <t>РФЗО- отпремнина Стојановић Нада</t>
  </si>
  <si>
    <t>Иплата готовине преко благајне,Одеон фотокопирница,историја за бебе</t>
  </si>
  <si>
    <t>Управа за Трезор,такса за упис и брисање меница</t>
  </si>
  <si>
    <t>12.06.2018.</t>
  </si>
  <si>
    <t>Стање средстава на дан 11.06.2018.године</t>
  </si>
  <si>
    <t>Средства уплаћена на буџетски рачун 11.06.2018.г</t>
  </si>
  <si>
    <t>Извршена плаћања  са буџетског рачуна 11.06.2018.</t>
  </si>
  <si>
    <t>Стање буџет.рачуна после плаћања 11.06.2018.</t>
  </si>
  <si>
    <t>Отпремнина Н.Стојановић</t>
  </si>
  <si>
    <t>Емми хаус, проф.за парну стабицу за кројачницу</t>
  </si>
  <si>
    <t>Санитет.пот.матер. ВА 30.04.2018.</t>
  </si>
  <si>
    <t>Извршена плаћања са сопственог рачуна 11.06.2018</t>
  </si>
  <si>
    <t>Приходи наплаћени 08.09.06.2018.</t>
  </si>
  <si>
    <t>Стање сопств.сред.после плаћањa 11.06.2018 ( 3-4)</t>
  </si>
  <si>
    <t>13.06.2018.</t>
  </si>
  <si>
    <t>Стање средстава на дан 12.06.2018.године</t>
  </si>
  <si>
    <t>Средства уплаћена на буџетски рачун 12.06.2018.г</t>
  </si>
  <si>
    <t>Извршена плаћања  са буџетског рачуна 12.06.2018.</t>
  </si>
  <si>
    <t>Стање буџет.рачуна после плаћања 12.06.2018.</t>
  </si>
  <si>
    <t>Извршена плаћања са сопственог рачуна 12.06.2018</t>
  </si>
  <si>
    <t>Стање сопств.сред.после плаћањa 12.06.2018 ( 3-4)</t>
  </si>
  <si>
    <t>РФЗО-цитостатици са Листе,мај други део 2018</t>
  </si>
  <si>
    <t>Санитет.потрошни материјал, Промедиа</t>
  </si>
  <si>
    <t>Енергенти, Бгд Електране</t>
  </si>
  <si>
    <t>Приходи наплаћени 11.06.2018.</t>
  </si>
  <si>
    <t>Викор, санитет.пот.материјал</t>
  </si>
  <si>
    <t>СЗР Гомекон, проф.за роло-комарнике за конз.гинекол.</t>
  </si>
  <si>
    <t>14.06.2018.</t>
  </si>
  <si>
    <t>Стање средстава на дан 13.06.2018.године</t>
  </si>
  <si>
    <t>Средства уплаћена на буџетски рачун 13.06.2018.г</t>
  </si>
  <si>
    <t>Извршена плаћања  са буџетског рачуна 13.06.2018.</t>
  </si>
  <si>
    <t>Стање буџет.рачуна после плаћања 13.06.2018.</t>
  </si>
  <si>
    <t>Приходи наплаћени 12.06.2018.</t>
  </si>
  <si>
    <t>Извршена плаћања са сопственог рачуна 13.06.2018</t>
  </si>
  <si>
    <t>Стање сопств.сред.после плаћањa 13.06.2018 ( 3-4)</t>
  </si>
  <si>
    <t>Цитостатици,валута 18.04.2018</t>
  </si>
  <si>
    <t>15.06.2018.</t>
  </si>
  <si>
    <t>Стање средстава на дан 14.06.2018.године</t>
  </si>
  <si>
    <t>Средства уплаћена на буџетски рачун 14.06.2018.г</t>
  </si>
  <si>
    <t>Извршена плаћања  са буџетског рачуна 14.06.2018.</t>
  </si>
  <si>
    <t>Стање буџет.рачуна после плаћања 14.06.2018.</t>
  </si>
  <si>
    <t>Приходи наплаћени 13.06.2018.</t>
  </si>
  <si>
    <t>Извршена плаћања са сопственог рачуна 14.06.2018</t>
  </si>
  <si>
    <t>Стање сопств.сред.после плаћањa 14.06.2018 ( 3-4)</t>
  </si>
  <si>
    <t>Фонд Здравственог осигурања Брчко,уплата по рн 2416</t>
  </si>
  <si>
    <t>Стање средстава на девизном рачуну 13.06.2018.</t>
  </si>
  <si>
    <t>Средства уплаћена  на девизни рачун 12.06.2018.</t>
  </si>
  <si>
    <t>РФЗО-санитетски и медицински потрошни материјал мај други део</t>
  </si>
  <si>
    <t>18.06.2018.</t>
  </si>
  <si>
    <t>Стање средстава на дан 15.06.2018.године</t>
  </si>
  <si>
    <t>Средства уплаћена на буџетски рачун 15.06.2018.г</t>
  </si>
  <si>
    <t>Извршена плаћања  са буџетског рачуна 15.06.2018.</t>
  </si>
  <si>
    <t>Стање буџет.рачуна после плаћања 15.06.2018.</t>
  </si>
  <si>
    <t>Приходи наплаћени 14.06.2018.</t>
  </si>
  <si>
    <t>РФЗО-јубиларне награде - мај 2018</t>
  </si>
  <si>
    <t>РФЗО-лекови  мај други део</t>
  </si>
  <si>
    <t>Консултанти, мај Дикић С.</t>
  </si>
  <si>
    <t>Синтекс, проф за јастуке за интен.негу</t>
  </si>
  <si>
    <t>Извршена плаћања са сопственог рачуна 15.06.2018</t>
  </si>
  <si>
    <t>Стање сопств.сред.после плаћањa 15.06.2018 ( 3-4)</t>
  </si>
  <si>
    <t xml:space="preserve">Стање средстава на дан 15.06.2018.године </t>
  </si>
  <si>
    <t>Стање средстава на девизном рачуну 15.06.2018.</t>
  </si>
  <si>
    <t>19.06.2018.</t>
  </si>
  <si>
    <t>Стање средстава на дан 18.06.2018.године</t>
  </si>
  <si>
    <t>РФЗО-плате ЈУН први део</t>
  </si>
  <si>
    <t>РФЗО-материјални и остали трошкови,мај други део</t>
  </si>
  <si>
    <t>Јубил.награда, мај</t>
  </si>
  <si>
    <t>Погребне услуге, смрт др Кораћ јасмина</t>
  </si>
  <si>
    <t>Лекови ВА 31.05.</t>
  </si>
  <si>
    <t>Лајон, санитет.матер.</t>
  </si>
  <si>
    <t>Зараде, јун први део</t>
  </si>
  <si>
    <t>Приходи наплаћени 15.16.06.2018.</t>
  </si>
  <si>
    <t>Извршена плаћања са сопственог рачуна 18.06.2018</t>
  </si>
  <si>
    <t>Јуб.награда за неугов.радника за мај</t>
  </si>
  <si>
    <t>Медицински факултет, Растко Маглић доктор.студије</t>
  </si>
  <si>
    <t>Средства уплаћена на буџетски рачун 18.06.2018.г</t>
  </si>
  <si>
    <t>Извршена плаћања  са буџетског рачуна 18.06.2018.</t>
  </si>
  <si>
    <t>Стање буџет.рачуна после плаћања 18.06.2018.</t>
  </si>
  <si>
    <t>Зарада за неуговор.рад. јун први део</t>
  </si>
  <si>
    <t>Стање сопств.сред.после плаћањa 18.06.2018 ( 3-4)</t>
  </si>
  <si>
    <t>20.06.2018.</t>
  </si>
  <si>
    <t>Стање средстава на дан 19.06.2018.године</t>
  </si>
  <si>
    <t>Средства уплаћена на буџетски рачун 19.06.2018.г</t>
  </si>
  <si>
    <t>Извршена плаћања  са буџетског рачуна 19.06.2018.</t>
  </si>
  <si>
    <t>Стање буџет.рачуна после плаћања 19.06.2018.</t>
  </si>
  <si>
    <t>Приходи наплаћени 18.06.2018.</t>
  </si>
  <si>
    <t>Извршена плаћања са сопственог рачуна 19.06.2018</t>
  </si>
  <si>
    <t>Стање сопств.сред.после плаћањa 19.06.2018 ( 3-4)</t>
  </si>
  <si>
    <t>РФЗО-исхрана пацијената, мај ДРУГИ део</t>
  </si>
  <si>
    <t>РФЗО-крв и продукти од крви јун први део</t>
  </si>
  <si>
    <t>РФЗО-цитостатици са Листе, јун први део 2018</t>
  </si>
  <si>
    <t>РФЗО-остали уградни материјал, јун први део</t>
  </si>
  <si>
    <t>РФЗО-енергенти, мај други део</t>
  </si>
  <si>
    <t>Повраћај погрешно усмерене донације ЈП ЕПС Србија</t>
  </si>
  <si>
    <t>Консултанти, мај</t>
  </si>
  <si>
    <t>Енергенти, ЕПС</t>
  </si>
  <si>
    <t>Републичка дирекција за воде, јун</t>
  </si>
  <si>
    <t>Специјал.болница Златибор, смештај за семинар, Д.Апостоловић</t>
  </si>
  <si>
    <t>Терра травел. превоз за Д.Апостоловић, семинар на Златибору, комора здрав.устан.</t>
  </si>
  <si>
    <t>Стање средстава на дан 19.06.2018.г.</t>
  </si>
  <si>
    <t xml:space="preserve">Уплаћена средства на дан 19.06.2018. </t>
  </si>
  <si>
    <t>ЈП ЕПС, Одлука бр.12.01.244833-5-18</t>
  </si>
  <si>
    <t>Лајон, Уг.15007-2018-9762</t>
  </si>
  <si>
    <t>Инел медик. Уг 15007-2018-7542</t>
  </si>
  <si>
    <t>Стање средстава донације  на дан 19.06.2018.</t>
  </si>
  <si>
    <t>21.06.2018.</t>
  </si>
  <si>
    <t>Стање средстава на дан 20.06.2018.године</t>
  </si>
  <si>
    <t>Средства уплаћена на буџетски рачун 20.06.2018.г</t>
  </si>
  <si>
    <t>Извршена плаћања  са буџетског рачуна 20.06.2018.</t>
  </si>
  <si>
    <t>Стање буџет.рачуна после плаћања 20.06.2018.</t>
  </si>
  <si>
    <t>Приходи наплаћени 19.06.2018.</t>
  </si>
  <si>
    <t>Извршена плаћања са сопственог рачуна 20.06.2018</t>
  </si>
  <si>
    <t>Стање сопств.сред.после плаћањa 20.06.2018 ( 3-4)</t>
  </si>
  <si>
    <t>РФЗО-енергенти,јун први део</t>
  </si>
  <si>
    <t>Исхрана,валута 31.05.2018</t>
  </si>
  <si>
    <t>Крв,валута 24.03.2018</t>
  </si>
  <si>
    <t>Цитостатици,валута 22.05.2018</t>
  </si>
  <si>
    <t>Материјални тр.,валута 15.03.2018</t>
  </si>
  <si>
    <t>Уради Сам-проф.за металбе полице за централну стер.,нар.18052-2018-9996</t>
  </si>
  <si>
    <t>Стање средстава на дан 20.06.2018.г.</t>
  </si>
  <si>
    <t xml:space="preserve">Уплаћена средства на дан 20.06.2018. </t>
  </si>
  <si>
    <t>Ferring Pharmaceuticals</t>
  </si>
  <si>
    <t>Стање средстава донације  на дан 20.06.2018.</t>
  </si>
  <si>
    <t>22.06.2018.</t>
  </si>
  <si>
    <t>Стање средстава на дан 21.06.2018.године</t>
  </si>
  <si>
    <t>Средства уплаћена на буџетски рачун 21.06.2018.г</t>
  </si>
  <si>
    <t>РФЗО-лекови  јун први део</t>
  </si>
  <si>
    <t>РФЗО-материјални и остали трошкови,јун први део</t>
  </si>
  <si>
    <t>Министарство рада и соц.пол.-породиљско боловање, април и мај 2018</t>
  </si>
  <si>
    <t>Повраћај средстава по проф.ЕММИ хаус- поправка пегле</t>
  </si>
  <si>
    <t>Извршена плаћања  са буџетског рачуна 21.06.2018.</t>
  </si>
  <si>
    <t>Енергенти ВА 08.06.</t>
  </si>
  <si>
    <t>Стање буџет.рачуна после плаћања 21.06.2018.</t>
  </si>
  <si>
    <t>Приходи наплаћени 20.06.2018.</t>
  </si>
  <si>
    <t>Извршена плаћања са сопственог рачуна 21.06.2018</t>
  </si>
  <si>
    <t>Параграф лекс, основни пакет за правну базу-правна служба</t>
  </si>
  <si>
    <t>Стање сопств.сред.после плаћањa 21.06.2018 ( 3-4)</t>
  </si>
  <si>
    <t>Стање средстава донације  на дан 21.06.2018.</t>
  </si>
  <si>
    <t>Стање средстава на дан 21.06.2018.г.</t>
  </si>
  <si>
    <t>25.06.2018.</t>
  </si>
  <si>
    <t>Стање средстава на дан 22.06.2018.године</t>
  </si>
  <si>
    <t>Средства уплаћена на буџетски рачун 22.06.2018.г</t>
  </si>
  <si>
    <t>Извршена плаћања  са буџетског рачуна 22.06.2018.</t>
  </si>
  <si>
    <t>Стање буџет.рачуна после плаћања 22.06.2018.</t>
  </si>
  <si>
    <t>Приходи наплаћени 21.06.2018.</t>
  </si>
  <si>
    <t>Извршена плаћања са сопственог рачуна 22.06.2018</t>
  </si>
  <si>
    <t>Стање сопств.сред.после плаћањa 22.06.2018 ( 3-4)</t>
  </si>
  <si>
    <t>РФЗО-исхрана пацијената, јун први део</t>
  </si>
  <si>
    <t>РФЗО- отпремнина Станојевић Надежда и Грујић Мирољуб</t>
  </si>
  <si>
    <t>Исплата породиљско боловање,март-мај</t>
  </si>
  <si>
    <t>Санитетски мат,валута 04.05.2018</t>
  </si>
  <si>
    <t>Лаб.материјал и реагенси,валута 04.05.2018</t>
  </si>
  <si>
    <t>26.06.2018.</t>
  </si>
  <si>
    <t>Стање средстава на дан 25.06.2018.године</t>
  </si>
  <si>
    <t>Средства уплаћена на буџетски рачун 25.06.2018.г</t>
  </si>
  <si>
    <t>Извршена плаћања  са буџетског рачуна 25.06.2018.</t>
  </si>
  <si>
    <t>Стање буџет.рачуна после плаћања 25.06.2018.</t>
  </si>
  <si>
    <t>Приходи наплаћени 22-23.06.2018.</t>
  </si>
  <si>
    <t>Извршена плаћања са сопственог рачуна 25.06.2018</t>
  </si>
  <si>
    <t>Стање сопств.сред.после плаћањa 25.06.2018 ( 3-4)</t>
  </si>
  <si>
    <t>Отпремнине за пензију,Станојевић Надежда</t>
  </si>
  <si>
    <t>Отпремнине за пензију,Грујић Мирољуб</t>
  </si>
  <si>
    <t>Принудна наплата,М.Половина мај 2018</t>
  </si>
  <si>
    <t>Принудна наплата М.Половина и тр.принудне наплате,пренос са сопственог на будјет</t>
  </si>
  <si>
    <t>РФЗО-материјални и остали трошкови,повраћај по проф.ЕММИ хаус,поправка пегле</t>
  </si>
  <si>
    <t xml:space="preserve">Повраћај средстава </t>
  </si>
  <si>
    <t>Материјални трошкови,валута 30.04.2018</t>
  </si>
  <si>
    <t>Исхрана валута 15.06.2018</t>
  </si>
  <si>
    <t xml:space="preserve">Лаб.материјал Yunicom </t>
  </si>
  <si>
    <t>27.06.2018.</t>
  </si>
  <si>
    <t>Стање средстава на дан 26.06.2018.године</t>
  </si>
  <si>
    <t>Средства уплаћена на буџетски рачун 26.06.2018.г</t>
  </si>
  <si>
    <t>Извршена плаћања  са буџетског рачуна 26.06.2018.</t>
  </si>
  <si>
    <t>Стање буџет.рачуна после плаћања 26.06.2018.</t>
  </si>
  <si>
    <t>Приходи наплаћени 25.06.2018.</t>
  </si>
  <si>
    <t>Извршена плаћања са сопственог рачуна 26.06.2018</t>
  </si>
  <si>
    <t>Стање сопств.сред.после плаћањa 26.06.2018 ( 3-4)</t>
  </si>
  <si>
    <t>ЕММИ Хаус,вентилатор за анестез.амбуланту,нар.18052-2018-9253</t>
  </si>
  <si>
    <t>ВМА,Др Митровић Марија,трошкови специјализације</t>
  </si>
  <si>
    <t>Академија Центар,фотокопирање историја за неонатологију</t>
  </si>
  <si>
    <t>Средства уплаћена  на девизни рачун 20.06.2018.</t>
  </si>
  <si>
    <t>ЈЗУ Болница Зворник,курс из лапараскопије,ДР Николић Предраг</t>
  </si>
  <si>
    <t>Стање средстава на девизном рачуну 25.06.2018.</t>
  </si>
  <si>
    <t>Стање средстава на дан 27.06.2018.године</t>
  </si>
  <si>
    <t>Средства уплаћена на буџетски рачун 27.06.2018.г</t>
  </si>
  <si>
    <t>Извршена плаћања  са буџетског рачуна 27.06.2018.</t>
  </si>
  <si>
    <t>Стање буџет.рачуна после плаћања 27.06.2018.</t>
  </si>
  <si>
    <t>Приходи наплаћени 26.06.2018.</t>
  </si>
  <si>
    <t>Извршена плаћања са сопственог рачуна 27.06.2018</t>
  </si>
  <si>
    <t>Стање сопств.сред.после плаћањa 27.06.2018 ( 3-4)</t>
  </si>
  <si>
    <t xml:space="preserve">Стање средстава на дан 25.06.2018.године </t>
  </si>
  <si>
    <t>РФЗО-материјални и остали трошкови</t>
  </si>
  <si>
    <t>28.06.2018.</t>
  </si>
  <si>
    <t>29.06.2018.</t>
  </si>
  <si>
    <t>Стање средстава на дан 28.06.2018.године</t>
  </si>
  <si>
    <t>Средства уплаћена на буџетски рачун 28.06.2018.г</t>
  </si>
  <si>
    <t>Извршена плаћања  са буџетског рачуна 28.06.2018.</t>
  </si>
  <si>
    <t>Стање буџет.рачуна после плаћања 28.06.2018.</t>
  </si>
  <si>
    <t>Извршена плаћања са сопственог рачуна 28.06.2018</t>
  </si>
  <si>
    <t>Стање сопств.сред.после плаћањa 28.06.2018 ( 3-4)</t>
  </si>
  <si>
    <t>Исплата превоза за јул 2018</t>
  </si>
  <si>
    <t>Приходи наплаћени 27.06.2018.</t>
  </si>
  <si>
    <t>Исплата превоз неуговорени радници,јул 2018</t>
  </si>
  <si>
    <t>02.07.2018.</t>
  </si>
  <si>
    <t>Стање средстава на дан 29.06.2018.године</t>
  </si>
  <si>
    <t>Средства уплаћена на буџетски рачун 29.06.2018.г</t>
  </si>
  <si>
    <t>Извршена плаћања  са буџетског рачуна 29.06.2018.</t>
  </si>
  <si>
    <t>Стање буџет.рачуна после плаћања 29.06.2018.</t>
  </si>
  <si>
    <t>РФЗО-превоз запослених за јул 2018.</t>
  </si>
  <si>
    <t>Приходи наплаћени 28.06.2018.</t>
  </si>
  <si>
    <t>Извршена плаћања са сопственог рачуна 29.06.2018</t>
  </si>
  <si>
    <t>Чек, готовина, фотокоп.за неонатол.Копи центар Академија</t>
  </si>
  <si>
    <t>03.07.2018.</t>
  </si>
  <si>
    <t>Стање средстава на дан 02.07.2018.године</t>
  </si>
  <si>
    <t>Средства уплаћена на буџетски рачун 02.07.2018.г</t>
  </si>
  <si>
    <t>Извршена плаћања  са буџетског рачуна 02.07.2018.</t>
  </si>
  <si>
    <t>Стање буџет.рачуна после плаћања 02.07.2018.</t>
  </si>
  <si>
    <t>РФЗО-плате ЈУН други део</t>
  </si>
  <si>
    <t>Пренос  са сопствен.рачуна на буџет за стимулацију и додатке  ,јун други део 2018</t>
  </si>
  <si>
    <t>РФЗО-финансирање запош.инвалиди, јун 2018</t>
  </si>
  <si>
    <t>РФЗО-накнада за учинак СЗЗ</t>
  </si>
  <si>
    <t>Зарада, јун други део</t>
  </si>
  <si>
    <t>Приходи наплаћени 29.30.06.2018.</t>
  </si>
  <si>
    <t>Извршена плаћања са сопственог рачуна 02.07.2018</t>
  </si>
  <si>
    <t>Зарада за неуговорене раднике, јун други део</t>
  </si>
  <si>
    <t>Пренос недост.сред.са соп.на буџет јун други део</t>
  </si>
  <si>
    <t>Готовина за фотокоп.распоред дежурстава, Одеон</t>
  </si>
  <si>
    <t>Стање сопств.сред.после плаћањa 02.07.2018 ( 3-4)</t>
  </si>
  <si>
    <t>04.07.2018.</t>
  </si>
  <si>
    <t>WIN WIN shop, проф.за алум.мердевине за централ.стерилизацију</t>
  </si>
  <si>
    <t>Санитет.матер. ВА 14.05.</t>
  </si>
  <si>
    <t>Лаборат.материјал и реаг. ВА 18.05.</t>
  </si>
  <si>
    <t>Лекови ВА 04.06.2018.</t>
  </si>
  <si>
    <t>Цитостатици ВА 31.05.2018.</t>
  </si>
  <si>
    <t>Стање буџет.рачуна после плаћања 03.07.2018.</t>
  </si>
  <si>
    <t>Извршена плаћања  са буџетског рачуна 03.07.2018.</t>
  </si>
  <si>
    <t>Средства уплаћена на буџетски рачун 03.07.2018.г</t>
  </si>
  <si>
    <t>Стање средстава на дан 03.07.2018.године</t>
  </si>
  <si>
    <t>Приходи наплаћени 02.07.2018.</t>
  </si>
  <si>
    <t>Извршена плаћања са сопственог рачуна 03.07.2018</t>
  </si>
  <si>
    <t xml:space="preserve">Рефундација за трошкове прегледа </t>
  </si>
  <si>
    <t>Репуб.дирекција за воде, јули</t>
  </si>
  <si>
    <t>НО, јули</t>
  </si>
  <si>
    <t>УО, јули</t>
  </si>
  <si>
    <t>Прив.пов.послови, пензионер, јуни</t>
  </si>
  <si>
    <t>Прив.пов.послови, јуни</t>
  </si>
  <si>
    <t>Сол.помоћ у лечењу, Ђукуић, Ћуровић</t>
  </si>
  <si>
    <t>Стање сопств.сред.после плаћањa 03.07.2018 ( 3-4)</t>
  </si>
  <si>
    <t>05.07.2018.</t>
  </si>
  <si>
    <t>Стање средстава на дан 04.07.2018.године</t>
  </si>
  <si>
    <t>Средства уплаћена на буџетски рачун 04.07.2018.г</t>
  </si>
  <si>
    <t>Извршена плаћања  са буџетског рачуна 04.07.2018.</t>
  </si>
  <si>
    <t>Стање буџет.рачуна после плаћања 04.07.2018.</t>
  </si>
  <si>
    <t>Извршена плаћања са сопственог рачуна 04.07.2018</t>
  </si>
  <si>
    <t>Приходи наплаћени 03.07.2018.</t>
  </si>
  <si>
    <t>Стање сопств.сред.после плаћањa 04.07.2018 ( 3-4)</t>
  </si>
  <si>
    <t>Враћена зарада на Т.Р. запосленом за јун други део</t>
  </si>
  <si>
    <t>Пореска управа, извршење учешћа финансир.инвалида за јун 2018</t>
  </si>
  <si>
    <t>Лаборат.матер. и реаг., Лабтех неизвршени налози</t>
  </si>
  <si>
    <t>Материј.трошкови ВА 15.04.</t>
  </si>
  <si>
    <t>Исхрана ВА 30.07.</t>
  </si>
  <si>
    <t>Пореска управа, извршење обавезе запош.инвалида, јуни</t>
  </si>
  <si>
    <t>Дрегер, реанимациони сто, део рачуна</t>
  </si>
  <si>
    <t>06.07.2018.</t>
  </si>
  <si>
    <t>Стање средстава на дан 05.07.2018.године</t>
  </si>
  <si>
    <t>Средства уплаћена на буџетски рачун 05.07.2018.г</t>
  </si>
  <si>
    <t>Извршена плаћања  са буџетског рачуна 05.07.2018.</t>
  </si>
  <si>
    <t>Стање буџет.рачуна после плаћања 05.07.2018.</t>
  </si>
  <si>
    <t>Приходи наплаћени 04.07.2018.</t>
  </si>
  <si>
    <t>Стање сопств.сред.после плаћањa 05.07.2018 ( 3-4)</t>
  </si>
  <si>
    <t>РФЗО-санитетски и медицински потрошни материјал јун први део</t>
  </si>
  <si>
    <t>Консултант ДР С.Дикић-јун 2018</t>
  </si>
  <si>
    <t>Phoenix Pharma,лекови,валута 05.06.2018</t>
  </si>
  <si>
    <t>ЕММИ хаус-проф.за парну станицу за пеглерај,нар.18052-2018-8998</t>
  </si>
  <si>
    <t>Луки комерц,репрезентација</t>
  </si>
  <si>
    <t>Бео Стоцк,репрезентација</t>
  </si>
  <si>
    <t>New assist,израда инокс плочица</t>
  </si>
  <si>
    <t xml:space="preserve">Линдстром,изнајмљивање стаза </t>
  </si>
  <si>
    <t>Топ Медиа ,израда факсимила за лекаре</t>
  </si>
  <si>
    <t>Фондација Солидарности Србије,чланарина за 2018.год.</t>
  </si>
  <si>
    <t>Драгер техника,реанимациони сто педијатрија</t>
  </si>
  <si>
    <t>09.07.2018.</t>
  </si>
  <si>
    <t>Стање средстава на дан 06.07.2018.године</t>
  </si>
  <si>
    <t>Средства уплаћена на буџетски рачун 06.07.2018.г</t>
  </si>
  <si>
    <t>Извршена плаћања  са буџетског рачуна 06.07.2018.</t>
  </si>
  <si>
    <t>Санитет.пот.материјал ВА 23.05.</t>
  </si>
  <si>
    <t>Лаборат.матер.и реаг. ВА 23.05.</t>
  </si>
  <si>
    <t>Уградни матер. ВА15.02.</t>
  </si>
  <si>
    <t>Матер.трошкови</t>
  </si>
  <si>
    <t>Стање буџет.рачуна после плаћања 06.07.2018.</t>
  </si>
  <si>
    <t>Приходи наплаћени 05.07.2018.</t>
  </si>
  <si>
    <t>Извршена плаћања са сопственог рачуна 06.07.2018</t>
  </si>
  <si>
    <t>Стање сопств.сред.после плаћањa 06.07.2018 ( 3-4)</t>
  </si>
  <si>
    <t>10.07.2018.</t>
  </si>
  <si>
    <t>Стање средстава на дан 10.07.2018.године</t>
  </si>
  <si>
    <t>Средства уплаћена на буџетски рачун 10.07.2018.г</t>
  </si>
  <si>
    <t>Извршена плаћања  са буџетског рачуна 10.07.2018.</t>
  </si>
  <si>
    <t>Стање буџет.рачуна после плаћања 10.07.2018.</t>
  </si>
  <si>
    <t>Приходи наплаћени 06.07.07.2018.</t>
  </si>
  <si>
    <t>Извршена плаћања са сопственог рачуна 10.07.2018</t>
  </si>
  <si>
    <t>Стање сопств.сред.после плаћањa 10.07.2018 ( 3-4)</t>
  </si>
  <si>
    <t>Превоз за ПП, јуни</t>
  </si>
  <si>
    <t>11.07.2018.</t>
  </si>
  <si>
    <t>Стање средстава на дан 09.07.2018.године</t>
  </si>
  <si>
    <t>Средства уплаћена на буџетски рачун 09.07.2018.г</t>
  </si>
  <si>
    <t>Извршена плаћања  са буџетског рачуна 09.07.2018.</t>
  </si>
  <si>
    <t>Стање буџет.рачуна после плаћања 09.07.2018.</t>
  </si>
  <si>
    <t>Извршена плаћања са сопственог рачуна 09.07.2018</t>
  </si>
  <si>
    <t>Стање сопств.сред.после плаћањa 09.07.2018 ( 3-4)</t>
  </si>
  <si>
    <t>Институт В.Чупић</t>
  </si>
  <si>
    <t>Институт за реуматол.</t>
  </si>
  <si>
    <t>Задруга студената</t>
  </si>
  <si>
    <t>Код компјутер, консултант</t>
  </si>
  <si>
    <t>12.07.2018.</t>
  </si>
  <si>
    <t>Стање средстава на дан 11.07.2018.године</t>
  </si>
  <si>
    <t>Средства уплаћена на буџетски рачун 11.07.2018.г</t>
  </si>
  <si>
    <t>Извршена плаћања  са буџетског рачуна 11.07.2018.</t>
  </si>
  <si>
    <t>Стање буџет.рачуна после плаћања 11.07.2018.</t>
  </si>
  <si>
    <t>Приходи наплаћени 10.07.2018.</t>
  </si>
  <si>
    <t>Извршена плаћања са сопственог рачуна 11.07.2018</t>
  </si>
  <si>
    <t>Стање сопств.сред.после плаћањa 11.07.2018 ( 3-4)</t>
  </si>
  <si>
    <t>ФОНД ЗО БРЧКО</t>
  </si>
  <si>
    <t>Стање средстава на девизном рачуну 10.07.2018.</t>
  </si>
  <si>
    <t>РФЗО-јубиларне награде - јун 2018</t>
  </si>
  <si>
    <t>Привредна комора Србије, смарт картица</t>
  </si>
  <si>
    <t>Дикси, каишеви за оп. Салу</t>
  </si>
  <si>
    <t>Чек, готовина за разну техничку робу за кухињу</t>
  </si>
  <si>
    <t>Чек готовина, службени пут Златибор Р.Марковић и Љ.Стојановић</t>
  </si>
  <si>
    <t xml:space="preserve">Стање средстава на дан 11.07.2018.године </t>
  </si>
  <si>
    <t>Средства уплаћена  на девизни рачун 11.07.2018.</t>
  </si>
  <si>
    <t>13.07.2018.</t>
  </si>
  <si>
    <t>Стање средстава на дан 12.07.2018.године</t>
  </si>
  <si>
    <t>Средства уплаћена на буџетски рачун 12.07.2018.г</t>
  </si>
  <si>
    <t>Извршена плаћања  са буџетског рачуна 12.07.2018.</t>
  </si>
  <si>
    <t>Стање буџет.рачуна после плаћања 12.07.2018.</t>
  </si>
  <si>
    <t>Приходи наплаћени 11.07.2018.</t>
  </si>
  <si>
    <t>Извршена плаћања са сопственог рачуна 12.07.2018</t>
  </si>
  <si>
    <t>Стање сопств.сред.после плаћањa 12.07.2018 ( 3-4)</t>
  </si>
  <si>
    <t xml:space="preserve">Стање средстава на дан 12.07.2018.године </t>
  </si>
  <si>
    <t>Стање средстава на девизном рачуну 12.07.2018.</t>
  </si>
  <si>
    <t>РФЗО- отпремнина Ж.Станковић</t>
  </si>
  <si>
    <t>Амбасада Азербејџана (сопствена средства)</t>
  </si>
  <si>
    <t>Јубиларне награде, јуни</t>
  </si>
  <si>
    <t>Чек, готовина за фотокопирање за дечији бокс</t>
  </si>
  <si>
    <t>16.07.2018.</t>
  </si>
  <si>
    <t>Стање средстава на дан 13.07.2018.године</t>
  </si>
  <si>
    <t>Средства уплаћена на буџетски рачун 13.07.2018.г</t>
  </si>
  <si>
    <t>Извршена плаћања  са буџетског рачуна 13.07.2018.</t>
  </si>
  <si>
    <t>Стање буџет.рачуна после плаћања 13.07.2018.</t>
  </si>
  <si>
    <t>Приходи наплаћени 12.07.2018.</t>
  </si>
  <si>
    <t>Извршена плаћања са сопственог рачуна 13.07.2018</t>
  </si>
  <si>
    <t>Стање сопств.сред.после плаћањa 13.07.2018 ( 3-4)</t>
  </si>
  <si>
    <t>Отпремнина Ж.Станковић</t>
  </si>
  <si>
    <t>Стимулација по ДРГ</t>
  </si>
  <si>
    <t>17.07.2018.</t>
  </si>
  <si>
    <t>Стање средстава на дан 16.07.2018.године</t>
  </si>
  <si>
    <t>Средства уплаћена на буџетски рачун 16.07.2018.г</t>
  </si>
  <si>
    <t>Извршена плаћања  са буџетског рачуна 16.07.2018.</t>
  </si>
  <si>
    <t>Стање буџет.рачуна после плаћања 16.07.2018.</t>
  </si>
  <si>
    <t>Извршена плаћања са сопственог рачуна 16.07.2018</t>
  </si>
  <si>
    <t>Стање сопств.сред.после плаћањa 16.07.2018 ( 3-4)</t>
  </si>
  <si>
    <t>РФЗО-плате јули први део</t>
  </si>
  <si>
    <t>РФЗО-крв и продукти од крви јули први део</t>
  </si>
  <si>
    <t>РФЗО-лекови  јун други део</t>
  </si>
  <si>
    <t>Зараде, јули први део</t>
  </si>
  <si>
    <t>Пренос погрешно усмерених сред.амбасада Азербејџана</t>
  </si>
  <si>
    <t>Приходи наплаћени 13.14.07.2018.</t>
  </si>
  <si>
    <t>Фарма продукт, аква пурификата</t>
  </si>
  <si>
    <t>Зарада за неуговорене раднике, јули први део</t>
  </si>
  <si>
    <t>Стање средстава на дан 16.07.2018.г.</t>
  </si>
  <si>
    <t>Извршена плаћања са рачуна донациje  16.07.2018.</t>
  </si>
  <si>
    <t>Браун адриа, хируршки инструменти</t>
  </si>
  <si>
    <t>АБ трејд, порођајни сто</t>
  </si>
  <si>
    <t>Стање средстава донације  на дан 16.07.2018.</t>
  </si>
  <si>
    <t>18.07.2018.</t>
  </si>
  <si>
    <t>Средства уплаћена на буџетски рачун 17.07.2018.г</t>
  </si>
  <si>
    <t>Стање средстава на дан 17.07.2018.године</t>
  </si>
  <si>
    <t>Извршена плаћања  са буџетског рачуна 17.07.2018.</t>
  </si>
  <si>
    <t>Стање буџет.рачуна после плаћања 17.07.2018.</t>
  </si>
  <si>
    <t>Приходи наплаћени 16.07.2018.</t>
  </si>
  <si>
    <t>Извршена плаћања са сопственог рачуна 17.07.2018</t>
  </si>
  <si>
    <t>Стање сопств.сред.после плаћањa 17.07.2018 ( 3-4)</t>
  </si>
  <si>
    <t>Повраћај средстава- зарада Тодоровић Јована</t>
  </si>
  <si>
    <t>РФЗО-цитостатици са Листе, јун други део 2018</t>
  </si>
  <si>
    <t>РФЗО-енергенти,јун други део</t>
  </si>
  <si>
    <t>РФЗО-исхрана пацијената, јун други део</t>
  </si>
  <si>
    <t>РФЗО-материјални и остали трошкови,јун други део</t>
  </si>
  <si>
    <t>Лекови,вал.12.06.18</t>
  </si>
  <si>
    <t>Крв,вал. 31.03.18</t>
  </si>
  <si>
    <t>Аки лифтови</t>
  </si>
  <si>
    <t>Магловац</t>
  </si>
  <si>
    <t>Фармалогист</t>
  </si>
  <si>
    <t xml:space="preserve">Уплаћена средства на дан 17.07.2018. </t>
  </si>
  <si>
    <t>Стање средстава донације  на дан 17.07.2018.</t>
  </si>
  <si>
    <t>Медицински Факултет-Институт за патологију,страни др.</t>
  </si>
  <si>
    <t>Повраћај средстава,угашен рачун AB trade</t>
  </si>
  <si>
    <t>19.07.2018.</t>
  </si>
  <si>
    <t>Стање средстава на дан 18.07.2018.године</t>
  </si>
  <si>
    <t>Средства уплаћена на буџетски рачун 18.07.2018.г</t>
  </si>
  <si>
    <t>Извршена плаћања  са буџетског рачуна 18.07.2018.</t>
  </si>
  <si>
    <t>Стање буџет.рачуна после плаћања 18.07.2018.</t>
  </si>
  <si>
    <t>Приходи наплаћени 17.07.2018.</t>
  </si>
  <si>
    <t>Извршена плаћања са сопственог рачуна 18.07.2018</t>
  </si>
  <si>
    <t>Стање сопств.сред.после плаћањa 18.07.2018 ( 3-4)</t>
  </si>
  <si>
    <t xml:space="preserve">Консултанти јун </t>
  </si>
  <si>
    <t>Исхрана,вал. 10.08.2018</t>
  </si>
  <si>
    <t>Линдстром,рентирање стаза</t>
  </si>
  <si>
    <t>Стање средстава на дан 17.07.2018.г.</t>
  </si>
  <si>
    <t>20.07.2018.</t>
  </si>
  <si>
    <t>Стање средстава на дан 19.07.2018.године</t>
  </si>
  <si>
    <t>Средства уплаћена на буџетски рачун 19.07.2018.г</t>
  </si>
  <si>
    <t>РФЗО-остали уградни материјал, јул први део</t>
  </si>
  <si>
    <t>Извршена плаћања  са буџетског рачуна 19.07.2018.</t>
  </si>
  <si>
    <t>Стање буџет.рачуна после плаћања 19.07.2018.</t>
  </si>
  <si>
    <t>Приходи наплаћени 18.07.2018.</t>
  </si>
  <si>
    <t>Извршена плаћања са сопственог рачуна 19.07.2018</t>
  </si>
  <si>
    <t>Чек готовина, даљински за апартмане</t>
  </si>
  <si>
    <t>Стање сопств.сред.после плаћањa 19.07.2018 ( 3-4)</t>
  </si>
  <si>
    <t xml:space="preserve">Стање средстава на дан 19.07.2018.године </t>
  </si>
  <si>
    <t>Стање средстава на девизном рачуну 19.07.2018.</t>
  </si>
  <si>
    <t>ЗУ Болница хируршких области Јелена Бања Лука</t>
  </si>
  <si>
    <t>23.07.2018.</t>
  </si>
  <si>
    <t>Стање средстава на дан 20.07.2018.године</t>
  </si>
  <si>
    <t>Средства уплаћена на буџетски рачун 20.07.2018.г</t>
  </si>
  <si>
    <t>Извршена плаћања  са буџетског рачуна 20.07.2018.</t>
  </si>
  <si>
    <t>Стање буџет.рачуна после плаћања 20.07.2018.</t>
  </si>
  <si>
    <t>Приходи наплаћени 19.07.2018.</t>
  </si>
  <si>
    <t>Извршена плаћања са сопственог рачуна 20.07.2018</t>
  </si>
  <si>
    <t>Стање сопств.сред.после плаћањa 20.07.2018 ( 3-4)</t>
  </si>
  <si>
    <t xml:space="preserve">Стање средстава на дан 20.07.2018.године </t>
  </si>
  <si>
    <t>Стање средстава на девизном рачуну 20.07.2018.</t>
  </si>
  <si>
    <t>Министарство рада и соц.пол.-породиљско боловање,  мај и јуни 2018</t>
  </si>
  <si>
    <t>РФЗО-цитостатици са Листе, јули први део 2018</t>
  </si>
  <si>
    <t>РФЗО-исхрана пацијената, јули први део</t>
  </si>
  <si>
    <t>Уради сам, металне полице за архиву</t>
  </si>
  <si>
    <t>Стање средстава на дан 20.07.2018.г.</t>
  </si>
  <si>
    <t>Извршена плаћања са рачуна донациje  20.07.2018.</t>
  </si>
  <si>
    <t>Стање средстава донације  на дан 20.07.2018.</t>
  </si>
  <si>
    <t>24.07.2018.</t>
  </si>
  <si>
    <t>Стање средстава на дан 23.07.2018.године</t>
  </si>
  <si>
    <t>Средства уплаћена на буџетски рачун 23.07.2018.г</t>
  </si>
  <si>
    <t>Извршена плаћања  са буџетског рачуна 23.07.2018.</t>
  </si>
  <si>
    <t>Стање буџет.рачуна после плаћања 23.07.2018.</t>
  </si>
  <si>
    <t>Извршена плаћања са сопственог рачуна 23.07.2018</t>
  </si>
  <si>
    <t>Приходи наплаћени 20.21.07.2018.</t>
  </si>
  <si>
    <t>Стање сопств.сред.после плаћањa 23.07.2018 ( 3-4)</t>
  </si>
  <si>
    <t>ЈП ПТТ, доплатне маркице</t>
  </si>
  <si>
    <t>Цитостатици ВА 27.05.</t>
  </si>
  <si>
    <t>Исхрана ВА 25.08.</t>
  </si>
  <si>
    <t>Породиљско боловање, април,мај и јун</t>
  </si>
  <si>
    <t>Ивакс комерц, сервис апарата за притисак</t>
  </si>
  <si>
    <t>АМС, премија осигурања за регистрац.санитет.возила БГ 734-ЋЦ</t>
  </si>
  <si>
    <t>Комунална такса за регистрац.возила БГ 734 ЋЦ</t>
  </si>
  <si>
    <t>Завод за израду новчаница, рег.налепница унутрашња</t>
  </si>
  <si>
    <t>МУП РС, регистрациона налепница унутрашња</t>
  </si>
  <si>
    <t>АМС, технички преглед санитет.возила БГ 734-ЋЦ</t>
  </si>
  <si>
    <t>Мин.финан.управа за трезор, издавање потврде за регис.возила</t>
  </si>
  <si>
    <t>Фарма продукт, проф.за риванол</t>
  </si>
  <si>
    <t>Стање средстава на дан 23.07.2018.г.</t>
  </si>
  <si>
    <t>Извршена плаћања са рачуна донациje  23.07.2018.</t>
  </si>
  <si>
    <t>Стање средстава донације  на дан 23.07.2018.</t>
  </si>
  <si>
    <t>25.07.2018.</t>
  </si>
  <si>
    <t>Стање средстава на дан 24.07.2018.године</t>
  </si>
  <si>
    <t>Средства уплаћена на буџетски рачун 24.07.2018.г</t>
  </si>
  <si>
    <t>Извршена плаћања  са буџетског рачуна 24.07.2018.</t>
  </si>
  <si>
    <t>Стање буџет.рачуна после плаћања 24.07.2018.</t>
  </si>
  <si>
    <t>Извршена плаћања са сопственог рачуна 24.07.2018</t>
  </si>
  <si>
    <t>Стање сопств.сред.после плаћањa 24.07.2018 ( 3-4)</t>
  </si>
  <si>
    <t>РФЗО-материјални и остали трошкови,јули први део</t>
  </si>
  <si>
    <t>РФЗО-санитетски и медицински потрошни материјал јули први део</t>
  </si>
  <si>
    <t>РФЗО-енергенти,јули први део</t>
  </si>
  <si>
    <t>Министарство рада и соц.пол.-породиљско боловање,  јуни 2018</t>
  </si>
  <si>
    <t>Secut one,поправка машине за гланцање подова</t>
  </si>
  <si>
    <t>Приходи наплаћени 23.07.2018.</t>
  </si>
  <si>
    <t>Историјски архив Београда, проф.за зађтиту архив.грађе</t>
  </si>
  <si>
    <t>Стање средстава на дан 24.07.2018.г.</t>
  </si>
  <si>
    <t xml:space="preserve">Уплаћена средства на дан 24.07.2018. </t>
  </si>
  <si>
    <t>ПТМ, УГ 15007-2018-11806</t>
  </si>
  <si>
    <t>Извршена плаћања са рачуна донациje  24.07.2018.</t>
  </si>
  <si>
    <t>Стање средстава донације  на дан 24.07.2018.</t>
  </si>
  <si>
    <t>26.07.2018.</t>
  </si>
  <si>
    <t>Стање средстава на дан 25.07.2018.године</t>
  </si>
  <si>
    <t>Средства уплаћена на буџетски рачун 25.07.2018.г</t>
  </si>
  <si>
    <t>Извршена плаћања  са буџетског рачуна 25.07.2018.</t>
  </si>
  <si>
    <t>Стање буџет.рачуна после плаћања 25.07.2018.</t>
  </si>
  <si>
    <t>Извршена плаћања са сопственог рачуна 25.07.2018</t>
  </si>
  <si>
    <t>Стање сопств.сред.после плаћањa 25.07.2018 ( 3-4)</t>
  </si>
  <si>
    <t>Породиљско бол.за јун 2018</t>
  </si>
  <si>
    <t>Лаборат.материјал и реагенси,валута 11.06.2018</t>
  </si>
  <si>
    <t>Приходи наплаћени 24.07.2018.</t>
  </si>
  <si>
    <t>Пренос средстава са сопст.на буџет,трошкови пр.наплате и рента за јун /18 М.Половина 636 ии 273/17</t>
  </si>
  <si>
    <t>Декобел,проф.за декоративни облутак за управу,нар.18052-2018-1189</t>
  </si>
  <si>
    <t>Санитетски мат.,валута 11.06.2018</t>
  </si>
  <si>
    <t>Материјални тр.,валута 24.05.2018</t>
  </si>
  <si>
    <t xml:space="preserve">Тр.принудне наплате и рента за јун/2018 М.Половина 636 ии 273/17 </t>
  </si>
  <si>
    <t>27.07.2018.</t>
  </si>
  <si>
    <t>Стање средстава на дан 26.07.2018.године</t>
  </si>
  <si>
    <t>Средства уплаћена на буџетски рачун 26.07.2018.г</t>
  </si>
  <si>
    <t>Извршена плаћања  са буџетског рачуна 26.07.2018.</t>
  </si>
  <si>
    <t>Унипром,каблови за телефон</t>
  </si>
  <si>
    <t>Стање буџет.рачуна после плаћања 26.07.2018.</t>
  </si>
  <si>
    <t>Приходи наплаћени 25.07.2018.</t>
  </si>
  <si>
    <t>Извршена плаћања са сопственог рачуна 26.07.2018</t>
  </si>
  <si>
    <t>Пореска управа, порез на поклон по Р-016-432-00-510/2018-1-01, донација лавиефарм</t>
  </si>
  <si>
    <t>Пореска управа, порез на поклон по Р-016-432-00-456/2018-1-01, донација ДНД комерц</t>
  </si>
  <si>
    <t>Пореска управа, порез на донац.у новцу по Р-016-432-00-457-2018-01-01, донација Маклер</t>
  </si>
  <si>
    <t>Пореска управа, порез на донац.у новцу по Р-016-432-00-458-2018-01-01, донација Топхемиемедлаб</t>
  </si>
  <si>
    <t>Пореска управа, порез на донац.у новцу по Р-016-432-00-459/2018-1-01, донац.Млађан Малина</t>
  </si>
  <si>
    <t>Пореска управа, порез на донац.у новцу по Р-016-432-00-460/2018-1-01, донац.Гален Фокус</t>
  </si>
  <si>
    <t>Пореска управа, порез на донац.у новцу по Р-016-432-00-461/2018-1-01, донац.Лариксинвест</t>
  </si>
  <si>
    <t>Стање сопств.сред.после плаћањa 26.07.2018 ( 3-4)</t>
  </si>
  <si>
    <t>Стање средстава на дан 26.07.2018.г.</t>
  </si>
  <si>
    <t>Стање средстава донације  на дан 26.07.2018.</t>
  </si>
  <si>
    <t>Превоз, август</t>
  </si>
  <si>
    <t>Електропрес, сервис хидроцила</t>
  </si>
  <si>
    <t>Приходи наплаћени 26.07.2018.</t>
  </si>
  <si>
    <t>Превоз за неугов.раднике, август</t>
  </si>
  <si>
    <t>Диахем грамим</t>
  </si>
  <si>
    <t>Стање средстава донације  на дан 30.07.2018.</t>
  </si>
  <si>
    <t xml:space="preserve">Стање средстава на дан 26.07.2018.године </t>
  </si>
  <si>
    <t>Фонд ЗО Брчко</t>
  </si>
  <si>
    <t>Стање средстава на девизном рачуну 30.07.2018.</t>
  </si>
  <si>
    <t>30.07.2018.</t>
  </si>
  <si>
    <t>Стање средстава на дан 27.07.2018.године</t>
  </si>
  <si>
    <t>Средства уплаћена на буџетски рачун 27.07.2018.г</t>
  </si>
  <si>
    <t>Извршена плаћања  са буџетског рачуна 27.07.2018.</t>
  </si>
  <si>
    <t>Стање буџет.рачуна после плаћања 27.07.2018.</t>
  </si>
  <si>
    <t>Извршена плаћања са сопственог рачуна 27.07.2018</t>
  </si>
  <si>
    <t>Стање сопств.сред.после плаћањa 27.07.2018 ( 3-4)</t>
  </si>
  <si>
    <t>Стање средстава на дан 27.07.2018.г.</t>
  </si>
  <si>
    <t xml:space="preserve">Уплаћена средства на дан 26.07.2018. </t>
  </si>
  <si>
    <t xml:space="preserve">Извршена плаћања са рачуна донациje  </t>
  </si>
  <si>
    <t>31.07.2018.</t>
  </si>
  <si>
    <t>Стање средстава на дан 30.07.2018.године</t>
  </si>
  <si>
    <t>Средства уплаћена на буџетски рачун 30.07.2018.г</t>
  </si>
  <si>
    <t>Извршена плаћања  са буџетског рачуна 30.07.2018.</t>
  </si>
  <si>
    <t>ЈП Пошта Србије, доплатне маркице</t>
  </si>
  <si>
    <t>Службени гласник, проф.за јавну набав.018-9 за гинеколођ.колор доплер са 2 Д сонде</t>
  </si>
  <si>
    <t>Стање буџет.рачуна после плаћања 30.07.2018.</t>
  </si>
  <si>
    <t>Приходи наплаћени 27.28.07.2018.</t>
  </si>
  <si>
    <t>Извршена плаћања са сопственог рачуна 30.07.2018</t>
  </si>
  <si>
    <t>Стање сопств.сред.после плаћањa 30.07.2018 ( 3-4)</t>
  </si>
  <si>
    <t>Стање средстава на дан 30.07.2018.г.</t>
  </si>
  <si>
    <t xml:space="preserve">Стање средстава на дан 30.07.2018.године </t>
  </si>
  <si>
    <t>01.08.2018.</t>
  </si>
  <si>
    <t>Стање средстава на дан 31.07.2018.године</t>
  </si>
  <si>
    <t>Средства уплаћена на буџетски рачун 31.07.2018.г</t>
  </si>
  <si>
    <t>РФЗО-превоз запослених за август 2018.</t>
  </si>
  <si>
    <t>Извршена плаћања  са буџетског рачуна 31.07.2018.</t>
  </si>
  <si>
    <t>Стање буџет.рачуна после плаћања 31.07.2018.</t>
  </si>
  <si>
    <t>Приходи наплаћени 30.07.2018.</t>
  </si>
  <si>
    <t>Извршена плаћања са сопственог рачуна 31.07.2018</t>
  </si>
  <si>
    <t>02.08.2018.</t>
  </si>
  <si>
    <t>Стање средстава на дан 01.08.2018.године</t>
  </si>
  <si>
    <t>Средства уплаћена на буџетски рачун 01.08.2018.г</t>
  </si>
  <si>
    <t>Извршена плаћања  са буџетског рачуна 01.08.2018.</t>
  </si>
  <si>
    <t>Стање буџет.рачуна после плаћања 01.08.2018.</t>
  </si>
  <si>
    <t>Приходи наплаћени 31.07.2018.</t>
  </si>
  <si>
    <t>Извршена плаћања са сопственог рачуна 01.08.2018</t>
  </si>
  <si>
    <t>Стање сопств.сред.после плаћањa 01.08.2018 ( 3-4)</t>
  </si>
  <si>
    <t>РФЗО-плате јули други део</t>
  </si>
  <si>
    <t>Пренос  са сопствен.рачуна на буџет за стимулацију и додатке  ,јул други део 2018</t>
  </si>
  <si>
    <t>РФЗО-крв и продукти од крви јули други део</t>
  </si>
  <si>
    <t>Управа за Трезор-тр.пл.промета</t>
  </si>
  <si>
    <t>Вулканизерска радња Вујошевић,сервис гума за санитет</t>
  </si>
  <si>
    <t>Зараде,јул други део,стимулација и додаци</t>
  </si>
  <si>
    <t>Луки комерц,вал. 26,.07.18</t>
  </si>
  <si>
    <t>Беостоцк,вал.26.07.18</t>
  </si>
  <si>
    <t>Београдски Водовод и канализ.-камата</t>
  </si>
  <si>
    <t>Градска чистоћа-камата</t>
  </si>
  <si>
    <t>Телеком фиксни и интернет-камата</t>
  </si>
  <si>
    <t>Телеком мобилни-камата</t>
  </si>
  <si>
    <t>Институт за Реуматологију-страни др.</t>
  </si>
  <si>
    <t>Клинички Центар Србије-страни др.</t>
  </si>
  <si>
    <t>Гомекон,роло комарници</t>
  </si>
  <si>
    <t>Мессер Техногас-инстал.опреме за гасове и кисеоник</t>
  </si>
  <si>
    <t>Лекови,вал.26.07.18</t>
  </si>
  <si>
    <t>Лекови ван Листе лекова,вал.26.07.18</t>
  </si>
  <si>
    <t>Пренос нед.средстава са сопст.на буџет,зарада јул други део,за стимулацију и додатке</t>
  </si>
  <si>
    <t>Исплата зарада јул други део,неуговорени радници</t>
  </si>
  <si>
    <t>03.08.2018.</t>
  </si>
  <si>
    <t>Стање средстава на дан 02.08.2018.године</t>
  </si>
  <si>
    <t>Средства уплаћена на буџетски рачун 02.08.2018.г</t>
  </si>
  <si>
    <t>Извршена плаћања  са буџетског рачуна 02.08.2018.</t>
  </si>
  <si>
    <t>Стање буџет.рачуна после плаћања 02.08.2018.</t>
  </si>
  <si>
    <t>Приходи наплаћени 01.08.2018.</t>
  </si>
  <si>
    <t>Извршена плаћања са сопственог рачуна 02.08.2018</t>
  </si>
  <si>
    <t>РФЗО-лекови  јул први део</t>
  </si>
  <si>
    <t>РФЗО-финансирање запош.инвалиди, јул 2018</t>
  </si>
  <si>
    <t>Крв Ва 21.05.</t>
  </si>
  <si>
    <t>ЈП Службени гласник, проф.за преговар.поступак П18/1</t>
  </si>
  <si>
    <t>НО, август</t>
  </si>
  <si>
    <t>УО, август</t>
  </si>
  <si>
    <t>Сол.помоћ А.Перовић, јули</t>
  </si>
  <si>
    <t>Стање сопств.сред.после плаћањa 02.08.2018 ( 3-4)</t>
  </si>
  <si>
    <t>06.08.2018.</t>
  </si>
  <si>
    <t>Стање средстава на дан 03.08.2018.године</t>
  </si>
  <si>
    <t>РФЗО-енергенти,јули други део</t>
  </si>
  <si>
    <t>РФЗО-исхрана пацијената, јули други део</t>
  </si>
  <si>
    <t>Извршена плаћања  са буџетског рачуна 03.08.2018.</t>
  </si>
  <si>
    <t>ЈП Службени гласник, проф.за обавештење о покр.поступку  П18/2</t>
  </si>
  <si>
    <t xml:space="preserve">Министарство финансија пореска управа,финансирање инвалида ЈУЛ </t>
  </si>
  <si>
    <t>Велебит,сан.материјал</t>
  </si>
  <si>
    <t>Стање буџет.рачуна после плаћања 03.08.2018.</t>
  </si>
  <si>
    <t>Приходи наплаћени 02.08.2018.</t>
  </si>
  <si>
    <t>Извршена плаћања са сопственог рачуна 03.08.2018</t>
  </si>
  <si>
    <t>СЗР Гомекон,проф.70%аванс уградња заштите на прозорима,нар.18052-2018-12391</t>
  </si>
  <si>
    <t>Републичка дирекција за воде,август,разлика више плаћено по реш.325-02-72/2018-07/91,накнада за кор.водног добра</t>
  </si>
  <si>
    <t>Републичка дирекција за воде,август,разлика више плаћено по реш.325-02-72/2018-07/91,накнада за испуштену воду</t>
  </si>
  <si>
    <t xml:space="preserve">Министарство финансија пореска управа,финансирање инвалида јул </t>
  </si>
  <si>
    <t>ЈП Службени гласник, проф.за обавештење о покретању поступка П18/3</t>
  </si>
  <si>
    <t>Стање сопств.сред.после плаћањa 03.08.2018 ( 3-4)</t>
  </si>
  <si>
    <t>07.08.2018.</t>
  </si>
  <si>
    <t>Стање средстава на дан 06.08.2018.године</t>
  </si>
  <si>
    <t>Средства уплаћена на буџетски рачун 06.08.2018.г</t>
  </si>
  <si>
    <t>Извршена плаћања  са буџетског рачуна 06.08.2018.</t>
  </si>
  <si>
    <t>Стање буџет.рачуна после плаћања 06.08.2018.</t>
  </si>
  <si>
    <t>Извршена плаћања са сопственог рачуна 06.08.2018</t>
  </si>
  <si>
    <t>Стање сопств.сред.после плаћањa 06.08.2018 ( 3-4)</t>
  </si>
  <si>
    <t>Исхрана,вал.30.08.2018</t>
  </si>
  <si>
    <t>Аки лифтови,матер.трошкови</t>
  </si>
  <si>
    <t>РФЗО-материјални и остали трошкови,јули други део</t>
  </si>
  <si>
    <t>РФЗО-санитетски и медицински потрошни материјал јули други део</t>
  </si>
  <si>
    <t>Приходи наплаћени 03-04.08.2018.</t>
  </si>
  <si>
    <t>08.08.2018.</t>
  </si>
  <si>
    <t>Средства уплаћена на буџетски рачун 07.08.2018.г</t>
  </si>
  <si>
    <t>Стање средстава на дан 07.08.2018.године</t>
  </si>
  <si>
    <t>Извршена плаћања  са буџетског рачуна 07.08.2018.</t>
  </si>
  <si>
    <t>Стање буџет.рачуна после плаћања 07.08.2018.</t>
  </si>
  <si>
    <t>Приходи наплаћени 06.08.2018.</t>
  </si>
  <si>
    <t>Извршена плаћања са сопственог рачуна 07.08.2018</t>
  </si>
  <si>
    <t>Стање сопств.сред.после плаћањa 07.08.2018 ( 3-4)</t>
  </si>
  <si>
    <t>Санитетски материјал,вал.23.06.2018</t>
  </si>
  <si>
    <t>Лаб.материјал и реагенси,вал. 23.06.2018</t>
  </si>
  <si>
    <t>Уградни материјал,Еумед</t>
  </si>
  <si>
    <t>Стенеми градња-реп.дворишног степеништа</t>
  </si>
  <si>
    <t>09.08.2018.</t>
  </si>
  <si>
    <t>Стање средстава на дан 08.08.2018.године</t>
  </si>
  <si>
    <t>Средства уплаћена на буџетски рачун 08.08.2018.г</t>
  </si>
  <si>
    <t>Извршена плаћања  са буџетског рачуна 08.08.2018.</t>
  </si>
  <si>
    <t>Стање буџет.рачуна после плаћања 08.08.2018.</t>
  </si>
  <si>
    <t>Приходи наплаћени 07.08.2018.</t>
  </si>
  <si>
    <t>Извршена плаћања са сопственог рачуна 08.08.2018</t>
  </si>
  <si>
    <t>Стање сопств.сред.после плаћањa 08.08.2018 ( 3-4)</t>
  </si>
  <si>
    <t>Консултанти,јул 2018</t>
  </si>
  <si>
    <t>Чланарина комори здрав.установа за неуг.раднике, II/I DEO-VII/II DEO</t>
  </si>
  <si>
    <t>WINWIN SHOP,баштенско црево за преоп.,нар.18052-2018-593</t>
  </si>
  <si>
    <t>Средства уплаћена  на девизни рачун 07.08.2018.</t>
  </si>
  <si>
    <t>Фонд Здравственог осигурања Црна Гора</t>
  </si>
  <si>
    <t>Фонд Здравственог осигурања Брчко</t>
  </si>
  <si>
    <t>Стање средстава на девизном рачуну 08.08.2018.</t>
  </si>
  <si>
    <t>10.08.2018.</t>
  </si>
  <si>
    <t>Стање средстава на дан 09.08.2018.године</t>
  </si>
  <si>
    <t>Средства уплаћена на буџетски рачун 09.08.2018.г</t>
  </si>
  <si>
    <t>Извршена плаћања  са буџетског рачуна 09.08.2018.</t>
  </si>
  <si>
    <t>Стање буџет.рачуна после плаћања 09.08.2018.</t>
  </si>
  <si>
    <t>Приходи наплаћени 08.08.2018.</t>
  </si>
  <si>
    <t>Стање сопств.сред.после плаћањa 09.08.2018 ( 3-4)</t>
  </si>
  <si>
    <t xml:space="preserve">Стање средстава на дан 08.08.2018.године </t>
  </si>
  <si>
    <t>Извршена плаћања са сопственог рачуна 09.08.2018</t>
  </si>
  <si>
    <t>Београдске електране</t>
  </si>
  <si>
    <t xml:space="preserve">Уплаћена средства на дан 09.08.2018. </t>
  </si>
  <si>
    <t>Dexon-уг.15007-2018-11804</t>
  </si>
  <si>
    <t>Стање средстава донације  на дан 09.08.2018.</t>
  </si>
  <si>
    <t xml:space="preserve">Чланарина комори здрав.установа,I-II део и  II-I део </t>
  </si>
  <si>
    <t>13.08.2018.</t>
  </si>
  <si>
    <t>Стање средстава на дан 10.08.2018.године</t>
  </si>
  <si>
    <t>Средства уплаћена на буџетски рачун 10.08.2018.г</t>
  </si>
  <si>
    <t>Извршена плаћања  са буџетског рачуна 10.08.2018.</t>
  </si>
  <si>
    <t>Стање буџет.рачуна после плаћања 10.08.2018.</t>
  </si>
  <si>
    <t>Извршена плаћања са сопственог рачуна 10.08.2018</t>
  </si>
  <si>
    <t>Стање сопств.сред.после плаћањa 10.08.2018 ( 3-4)</t>
  </si>
  <si>
    <t>Стање средстава на дан 09.08.2018.г.</t>
  </si>
  <si>
    <t xml:space="preserve">Уплаћена средства на дан  </t>
  </si>
  <si>
    <t>Буџет-Министарство здравља капиталне дотације здравству- реконструкција Клинике Јадран,кречење</t>
  </si>
  <si>
    <t xml:space="preserve">Одеон фотокоп.-фотокопирање историја за правну службу </t>
  </si>
  <si>
    <t>14.08.2018.</t>
  </si>
  <si>
    <t>Стање средстава на дан 13.08.2018.године</t>
  </si>
  <si>
    <t>Средства уплаћена на буџетски рачун 13.08.2018.г</t>
  </si>
  <si>
    <t>Извршена плаћања  са буџетског рачуна 13.08.2018.</t>
  </si>
  <si>
    <t>Стање буџет.рачуна после плаћања 13.08.2018.</t>
  </si>
  <si>
    <t>Приходи наплаћени 10.-11.08.2018.</t>
  </si>
  <si>
    <t>Приходи наплаћени 09.08.2018.</t>
  </si>
  <si>
    <t>Извршена плаћања са сопственог рачуна 13.08.2018</t>
  </si>
  <si>
    <t>Стање сопств.сред.после плаћањa 13.08.2018 ( 3-4)</t>
  </si>
  <si>
    <t>Јадран,50% аванс,кречење клинике-министарство здравља</t>
  </si>
  <si>
    <t>Управа за Трезор-тр.плстног промета</t>
  </si>
  <si>
    <t>Привремено-повремени послови,пензионер ДР Ленка Костовска</t>
  </si>
  <si>
    <t>Управа за Трезор,тр.платног промета</t>
  </si>
  <si>
    <t>Уплаћена средства на дан  13.08.2018</t>
  </si>
  <si>
    <t>Телемед,уг.15007-2018-11814</t>
  </si>
  <si>
    <t>Стање средстава донације  на дан 13.08.2018.</t>
  </si>
  <si>
    <t>15.08.2018.</t>
  </si>
  <si>
    <t>Стање средстава на дан 14.08.2018.године</t>
  </si>
  <si>
    <t>Средства уплаћена на буџетски рачун 14.08.2018.г</t>
  </si>
  <si>
    <t>Извршена плаћања  са буџетског рачуна 14.08.2018.</t>
  </si>
  <si>
    <t>Стање буџет.рачуна после плаћања 14.08.2018.</t>
  </si>
  <si>
    <t>Приходи наплаћени 13.08.2018.</t>
  </si>
  <si>
    <t>Извршена плаћања са сопственог рачуна 14.08.2018</t>
  </si>
  <si>
    <t>Стање сопств.сред.после плаћањa 14.08.2018 ( 3-4)</t>
  </si>
  <si>
    <t>Стање средстава на дан 13.08.2018.г.</t>
  </si>
  <si>
    <t>YU Sorbon-материјал за тапацирање столица-АРТ,нар.18052-2018-13475</t>
  </si>
  <si>
    <t>Adoc,цитостатици</t>
  </si>
  <si>
    <t>Накнада штете за неискоришћени год,одмор,Станојевић Нада</t>
  </si>
  <si>
    <t>Привремено-повремени послови,превоз за јул/18,Костовска Мићевић Ленка</t>
  </si>
  <si>
    <t>Докус,дата терминал за баркодирање</t>
  </si>
  <si>
    <t>16.08.2018.</t>
  </si>
  <si>
    <t>Стање средстава на дан 15.08.2018.године</t>
  </si>
  <si>
    <t>Средства уплаћена на буџетски рачун 15.08.2018.г</t>
  </si>
  <si>
    <t>Извршена плаћања  са буџетског рачуна 15.08.2018.</t>
  </si>
  <si>
    <t>Стање буџет.рачуна после плаћања 15.08.2018.</t>
  </si>
  <si>
    <t>Приходи наплаћени 14.08.2018.</t>
  </si>
  <si>
    <t>Извршена плаћања са сопственог рачуна 15.08.2018</t>
  </si>
  <si>
    <t>Стање сопств.сред.после плаћањa 15.08.2018 ( 3-4)</t>
  </si>
  <si>
    <t>Средства уплаћена  на рачун 15.08.2018.</t>
  </si>
  <si>
    <t>Извршена плаћања са рачуна</t>
  </si>
  <si>
    <t xml:space="preserve">Стање средстава на дан </t>
  </si>
  <si>
    <t>Стање средстава на рачуну 15.08.2018.</t>
  </si>
  <si>
    <t xml:space="preserve"> РАЧУН СРЕДСТ.ОПОРТУНИТЕТА-ПРИК. ПО ОС.ОДЛАГАЊА  КРИВ. ГОЊЕЊА 840-3324761-64</t>
  </si>
  <si>
    <t>Министарство правде</t>
  </si>
  <si>
    <t>17.08.2018.</t>
  </si>
  <si>
    <t>Стање средстава на дан 16.08.2018.године</t>
  </si>
  <si>
    <t>Средства уплаћена на буџетски рачун 16.08.2018.г</t>
  </si>
  <si>
    <t>Извршена плаћања  са буџетског рачуна 16.08.2018.</t>
  </si>
  <si>
    <t>Стање буџет.рачуна после плаћања 16.08.2018.</t>
  </si>
  <si>
    <t>Приходи наплаћени 15.08.2018.</t>
  </si>
  <si>
    <t>Извршена плаћања са сопственог рачуна 16.08.2018</t>
  </si>
  <si>
    <t>Стање сопств.сред.после плаћањa 16.08.2018 ( 3-4)</t>
  </si>
  <si>
    <t>Стање средстава на дан 15.08.2018</t>
  </si>
  <si>
    <t>РФЗО-плате август први део</t>
  </si>
  <si>
    <t>РФЗО-крв и продукти од крви август први  део</t>
  </si>
  <si>
    <t>РФЗО-јубиларне награде - јул 2018</t>
  </si>
  <si>
    <t>РФЗО-лекови  јул други део</t>
  </si>
  <si>
    <t>Зарада,август први део,неуг.радници</t>
  </si>
  <si>
    <t>Зарада ,август први део</t>
  </si>
  <si>
    <t>20.08.2018.</t>
  </si>
  <si>
    <t>Стање средстава на дан 17.08.2018.године</t>
  </si>
  <si>
    <t>Средства уплаћена на буџетски рачун 17.08.2018.г</t>
  </si>
  <si>
    <t>Извршена плаћања  са буџетског рачуна 17.08.2018.</t>
  </si>
  <si>
    <t>Стање буџет.рачуна после плаћања 17.08.2018.</t>
  </si>
  <si>
    <t>Приходи наплаћени 16.08.2018.</t>
  </si>
  <si>
    <t>Извршена плаћања са сопственог рачуна 17.08.2018</t>
  </si>
  <si>
    <t>Стање сопств.сред.после плаћањa 17.08.2018 ( 3-4)</t>
  </si>
  <si>
    <t>Јубиларне награде,јул 2018</t>
  </si>
  <si>
    <t>21.08.2018.</t>
  </si>
  <si>
    <t>Стање средстава на дан 20.08.2018.године</t>
  </si>
  <si>
    <t>Средства уплаћена на буџетски рачун 20.08.2018.г</t>
  </si>
  <si>
    <t>Извршена плаћања  са буџетског рачуна 20.08.2018.</t>
  </si>
  <si>
    <t>Стање буџет.рачуна после плаћања 20.08.2018.</t>
  </si>
  <si>
    <t>Приходи наплаћени 17-18.08.2018.</t>
  </si>
  <si>
    <t>Извршена плаћања са сопственог рачуна 20.08.2018</t>
  </si>
  <si>
    <t>Стање сопств.сред.после плаћањa 20.08.2018 ( 3-4)</t>
  </si>
  <si>
    <t>РФЗО-цитостатици са Листе, јули други део 2018</t>
  </si>
  <si>
    <t>Министарство рада и соц.пол.-породиљско боловање,  јул 2018</t>
  </si>
  <si>
    <t>Лекови,вал.30.06.2018</t>
  </si>
  <si>
    <t>Симтекс,кухињске крпе,нар.18052-2018-13709</t>
  </si>
  <si>
    <t>Крв,вал.29.05.2018</t>
  </si>
  <si>
    <t>Ивакс Комерц,носачи за темп.листе за патологију III,нар.18003-2018-11998</t>
  </si>
  <si>
    <t>Апотека Београд,санитетски мат.</t>
  </si>
  <si>
    <t>Докус,рачунарска опрема</t>
  </si>
  <si>
    <t>Апотека Београд,лекови</t>
  </si>
  <si>
    <t>Апотека Београд,сан.материјал</t>
  </si>
  <si>
    <t>22.08.2018.</t>
  </si>
  <si>
    <t>Стање средстава на дан 21.08.2018.године</t>
  </si>
  <si>
    <t>Средства уплаћена на буџетски рачун 21.08.2018.г</t>
  </si>
  <si>
    <t>Извршена плаћања  са буџетског рачуна 21.08.2018.</t>
  </si>
  <si>
    <t>Стање буџет.рачуна после плаћања 21.08.2018.</t>
  </si>
  <si>
    <t>РФЗО- отпремнина Егленџија Славица</t>
  </si>
  <si>
    <t>Породиљско боловање јул 2018</t>
  </si>
  <si>
    <t>Ла Фантана,јул/18</t>
  </si>
  <si>
    <t>Code computer,консултант Маљковић Предраг,јун 2018</t>
  </si>
  <si>
    <t>Институт ДР Вукан Чупић</t>
  </si>
  <si>
    <t>23.08.2018.</t>
  </si>
  <si>
    <t>Стање средстава на дан 22.08.2018.године</t>
  </si>
  <si>
    <t>Средства уплаћена на буџетски рачун 22.08.2018.г</t>
  </si>
  <si>
    <t>Извршена плаћања  са буџетског рачуна 22.08.2018.</t>
  </si>
  <si>
    <t>Стање буџет.рачуна после плаћања 22.08.2018.</t>
  </si>
  <si>
    <t>Приходи наплаћени 20.08.2018.</t>
  </si>
  <si>
    <t>Приходи наплаћени 21.08.2018.</t>
  </si>
  <si>
    <t>Стање сопств.сред.после плаћањa 22.08.2018 ( 3-4)</t>
  </si>
  <si>
    <t>Стање сопств.сред.после плаћањa 21.08.2018 ( 3-4)</t>
  </si>
  <si>
    <t>Извршена плаћања са сопственог рачуна 21.08.2018</t>
  </si>
  <si>
    <t>Извршена плаћања са сопственог рачуна 22.08.2018</t>
  </si>
  <si>
    <t>Lupus medical,санитетски мат.</t>
  </si>
  <si>
    <t>ЕПС ЈП, јул 2018</t>
  </si>
  <si>
    <t>Отпремнина,Егленџија Славица</t>
  </si>
  <si>
    <t>24.08.2018.</t>
  </si>
  <si>
    <t>Стање средстава на дан 23.08.2018.године</t>
  </si>
  <si>
    <t>Средства уплаћена на буџетски рачун 23.08.2018.г</t>
  </si>
  <si>
    <t>РФЗО лекови ван листе лекова дуг по фактури</t>
  </si>
  <si>
    <t>Извршена плаћања  са буџетског рачуна 23.08.2018.</t>
  </si>
  <si>
    <t>Породиљско болов.јун,јул</t>
  </si>
  <si>
    <t>Стање буџет.рачуна после плаћања 23.08.2018.</t>
  </si>
  <si>
    <t>Приходи наплаћени 22.08.2018.</t>
  </si>
  <si>
    <t>Извршена плаћања са сопственог рачуна 23.08.2018</t>
  </si>
  <si>
    <t>27.08.2018.</t>
  </si>
  <si>
    <t>Стање средстава на дан 24.08.2018.године</t>
  </si>
  <si>
    <t>Извршена плаћања  са буџетског рачуна 24.08.2018.</t>
  </si>
  <si>
    <t>Стање буџет.рачуна после плаћања 24.08.2018.</t>
  </si>
  <si>
    <t>Приходи наплаћени 23.08.2018.</t>
  </si>
  <si>
    <t>Извршена плаћања са сопственог рачуна 24.08.2018</t>
  </si>
  <si>
    <t>Стање сопств.сред.после плаћањa 24.08.2018 ( 3-4)</t>
  </si>
  <si>
    <t>Средства уплаћена на буџетски рачун 24.08.2018.г</t>
  </si>
  <si>
    <t>Рента М.Половина - пресуда по Апелационом Суду и трошкови прин.нап. П-636ии273/17 , јул 2018</t>
  </si>
  <si>
    <t>Сл.Гласник,објављивање огласа о јн</t>
  </si>
  <si>
    <t>YU Sorbon,цирада за ак.II,нар.1803-2018-11043</t>
  </si>
  <si>
    <t>Лекови ван листе,вал.26.06.2018</t>
  </si>
  <si>
    <t>Такси услуге,др Душанка Радојичић</t>
  </si>
  <si>
    <t>Пренос средстава са сопст на буџет рента М.Половина - пресуда по Апелационом Суду и трошкови прин.нап. П-636ии273/17 , јул 2018</t>
  </si>
  <si>
    <t>28.08.2018.</t>
  </si>
  <si>
    <t>Стање средстава на дан 27.08.2018.године</t>
  </si>
  <si>
    <t>Средства уплаћена на буџетски рачун 27.08.2018.г</t>
  </si>
  <si>
    <t>Извршена плаћања  са буџетског рачуна 27.08.2018.</t>
  </si>
  <si>
    <t>Стање буџет.рачуна после плаћања 27.08.2018.</t>
  </si>
  <si>
    <t>Приходи наплаћени 24-25.08.2018.</t>
  </si>
  <si>
    <t>Извршена плаћања са сопственог рачуна 27.08.2018</t>
  </si>
  <si>
    <t>Стање сопств.сред.после плаћањa 27.08.2018 ( 3-4)</t>
  </si>
  <si>
    <t xml:space="preserve">Pharma Product,aqua purificata,за апотеку </t>
  </si>
  <si>
    <t>29.08.2018.</t>
  </si>
  <si>
    <t>Стање средстава на дан 28.08.2018.године</t>
  </si>
  <si>
    <t>Средства уплаћена на буџетски рачун 28.08.2018.г</t>
  </si>
  <si>
    <t>Извршена плаћања  са буџетског рачуна 28.08.2018.</t>
  </si>
  <si>
    <t>Стање буџет.рачуна после плаћања 28.08.2018.</t>
  </si>
  <si>
    <t>Приходи наплаћени 27.08.2018.</t>
  </si>
  <si>
    <t>Извршена плаћања са сопственог рачуна 28.08.2018</t>
  </si>
  <si>
    <t>Стање сопств.сред.после плаћањa 28.08.2018 ( 3-4)</t>
  </si>
  <si>
    <t>ЈП Сл.Гласник,објављивање тендера</t>
  </si>
  <si>
    <t>Исхрана,средства Министарства Здравља за лечење рома</t>
  </si>
  <si>
    <t>Материјални трошкови,средства Министарства Здравља за лечење рома</t>
  </si>
  <si>
    <t>Лекови,средства Министарства Здравља за лечење рома</t>
  </si>
  <si>
    <t>Санитетски и лаб.материјал,средства Министарства Здравља за лечење рома</t>
  </si>
  <si>
    <t>30.08.2018.</t>
  </si>
  <si>
    <t>Стање средстава на дан 29.08.2018.године</t>
  </si>
  <si>
    <t>Средства уплаћена на буџетски рачун 29.08.2018.г</t>
  </si>
  <si>
    <t>Извршена плаћања  са буџетског рачуна 29.08.2018.</t>
  </si>
  <si>
    <t>Стање буџет.рачуна после плаћања 29.08.2018.</t>
  </si>
  <si>
    <t>Приходи наплаћени 28.08.2018.</t>
  </si>
  <si>
    <t>Извршена плаћања са сопственог рачуна 29.08.2018</t>
  </si>
  <si>
    <t>Стање сопств.сред.после плаћањa 29.08.2018 ( 3-4)</t>
  </si>
  <si>
    <t>РФЗО-енергенти,август први део</t>
  </si>
  <si>
    <t>РФЗО-исхрана пацијената, август први део</t>
  </si>
  <si>
    <t>РФЗО-материјални и остали трошкови,август први део</t>
  </si>
  <si>
    <t xml:space="preserve">Превоз,септембар </t>
  </si>
  <si>
    <t>Снајпер,ножеви за кухињу,нар.18052-2018-1189</t>
  </si>
  <si>
    <t>Превоз неуговорени радници,септембар</t>
  </si>
  <si>
    <t>31.08.2018.</t>
  </si>
  <si>
    <t>Стање средстава на дан 30.08.2018.године</t>
  </si>
  <si>
    <t>Средства уплаћена на буџетски рачун 30.08.2018.г</t>
  </si>
  <si>
    <t>Извршена плаћања  са буџетског рачуна 30.08.2018.</t>
  </si>
  <si>
    <t>Стање буџет.рачуна после плаћања 30.08.2018.</t>
  </si>
  <si>
    <t>Приходи наплаћени 29.08.2018.</t>
  </si>
  <si>
    <t>Извршена плаћања са сопственог рачуна 30.08.2018</t>
  </si>
  <si>
    <t>Стање сопств.сред.после плаћањa 30.08.2018 ( 3-4)</t>
  </si>
  <si>
    <t>РФЗО-превоз запослених за септембар 2018.</t>
  </si>
  <si>
    <t>Исхрана,вал.15.09.2018</t>
  </si>
  <si>
    <t>Буџет-Министарство здравља  дотације здравству-за MD IMAGING ултразвук</t>
  </si>
  <si>
    <t>03.09.2018.</t>
  </si>
  <si>
    <t>Стање средстава на дан 3108.2018.године</t>
  </si>
  <si>
    <t>Средства уплаћена на буџетски рачун 31.08.2018.г</t>
  </si>
  <si>
    <t>Извршена плаћања  са буџетског рачуна 31.08.2018.</t>
  </si>
  <si>
    <t>Стање буџет.рачуна после плаћања 31.08.2018.</t>
  </si>
  <si>
    <t>Извршена плаћања са сопственог рачуна 31.08.2018</t>
  </si>
  <si>
    <t>Стање сопств.сред.после плаћањa 31.08.2018 ( 3-4)</t>
  </si>
  <si>
    <t>MD Imaging,средства Министарства Здравља за стационарни 4D ултразвук</t>
  </si>
  <si>
    <t>ЈП Сл.Гласник</t>
  </si>
  <si>
    <t>Pro Bike,гуме за трансп.колица-шок,нар.18052-2018-12268</t>
  </si>
  <si>
    <t>V.I.P, јун/18</t>
  </si>
  <si>
    <t>Стање средстава на дан 31.08.2018.године</t>
  </si>
  <si>
    <t>Приходи наплаћени 30.08.2018.</t>
  </si>
  <si>
    <t>Квалитекс,униформе</t>
  </si>
  <si>
    <t>04.09.2018.</t>
  </si>
  <si>
    <t>Стање средстава на дан 03.09.2018.године</t>
  </si>
  <si>
    <t>Средства уплаћена на буџетски рачун 03.09.2018.г</t>
  </si>
  <si>
    <t>Извршена плаћања  са буџетског рачуна 03.09.2018.</t>
  </si>
  <si>
    <t>Стање буџет.рачуна после плаћања 03.09.2018.</t>
  </si>
  <si>
    <t>Извршена плаћања са сопственог рачуна 03.09.2018</t>
  </si>
  <si>
    <t>Стање сопств.сред.после плаћањa 03.09.2018 ( 3-4)</t>
  </si>
  <si>
    <t>РФЗО-плате август други део</t>
  </si>
  <si>
    <t>Пренос  са сопствен.рачуна на буџет за стимулацију и додатке  ,август други део 2018</t>
  </si>
  <si>
    <t>Зарада,август други део</t>
  </si>
  <si>
    <t>Приходи наплаћени 31.08-01.09.2018.</t>
  </si>
  <si>
    <t>Медицински Факултет,др Зечевић Небојша</t>
  </si>
  <si>
    <t>Зарада август други део,неуговорени радници</t>
  </si>
  <si>
    <t>05.09.2018.</t>
  </si>
  <si>
    <t>Стање средстава на дан 04.09.2018.године</t>
  </si>
  <si>
    <t>Средства уплаћена на буџетски рачун 04.09.2018.г</t>
  </si>
  <si>
    <t>Извршена плаћања  са буџетског рачуна 04.09.2018.</t>
  </si>
  <si>
    <t>Стање буџет.рачуна после плаћања 04.09.2018.</t>
  </si>
  <si>
    <t>Приходи наплаћени 03.09.2018.</t>
  </si>
  <si>
    <t>Извршена плаћања са сопственог рачуна 04.09.2018</t>
  </si>
  <si>
    <t>Стање сопств.сред.после плаћањa 04.09.2018 ( 3-4)</t>
  </si>
  <si>
    <t>РФЗО-крв и продукти од крви август други  део</t>
  </si>
  <si>
    <t>РФЗО-финансирање запош.инвалиди, август 2018</t>
  </si>
  <si>
    <t>Буџет-Министарство здравља  дотације здравству,Кула Пројект-услуга вршења стр.надзора над изв.радова на кречењу просторија  и адаптацији мокрих чворова</t>
  </si>
  <si>
    <t>Еумед,уградни мат.,вал.02.05.2018</t>
  </si>
  <si>
    <t>Лекови,вал.31.08.2018</t>
  </si>
  <si>
    <t>Лекови ван листе,вал.31.08.2018</t>
  </si>
  <si>
    <t>Материјални тр,.вал.31.08.2018</t>
  </si>
  <si>
    <t>Управни одбор запослени,септембар 2018</t>
  </si>
  <si>
    <t>Надзорни одбор запослени,септембар 2018</t>
  </si>
  <si>
    <t>Солидарна помоћ Ана Перовић,август 2018</t>
  </si>
  <si>
    <t>Чланарина комори,II/II -III/II део</t>
  </si>
  <si>
    <t>06.09.2018.</t>
  </si>
  <si>
    <t>Стање средстава на дан 05.09.2018.године</t>
  </si>
  <si>
    <t>Средства уплаћена на буџетски рачун 05.09.2018.г</t>
  </si>
  <si>
    <t>Извршена плаћања  са буџетског рачуна 05.09.2018.</t>
  </si>
  <si>
    <t>Стање буџет.рачуна после плаћања 05.09.2018.</t>
  </si>
  <si>
    <t>Приходи наплаћени 04.09.2018.</t>
  </si>
  <si>
    <t>Извршена плаћања са сопственог рачуна 05.09.2018</t>
  </si>
  <si>
    <t>Стање сопств.сред.после плаћањa 05.09.2018 ( 3-4)</t>
  </si>
  <si>
    <t>РФЗО-лекови  август први део</t>
  </si>
  <si>
    <t>РФЗО-санитетски и медицински потрошни материјал август први  део</t>
  </si>
  <si>
    <t>Крв,вал.18.06.2018</t>
  </si>
  <si>
    <t>Кула Пројект,стручни надзор за кречење и адаптацију мокрих чворова,средства Министарства Здравља</t>
  </si>
  <si>
    <t>Инвалиди,август</t>
  </si>
  <si>
    <t>Консултанти,август</t>
  </si>
  <si>
    <t>Београдске Електране</t>
  </si>
  <si>
    <t xml:space="preserve">Инвалиди,август </t>
  </si>
  <si>
    <t>Накнада за кор.водног добра,септембар</t>
  </si>
  <si>
    <t>Накнада за испуштену воду,септембар</t>
  </si>
  <si>
    <t>07.09.2018.</t>
  </si>
  <si>
    <t>Стање средстава на дан 06.09.2018.године</t>
  </si>
  <si>
    <t>Средства уплаћена на буџетски рачун 06.09.2018.г</t>
  </si>
  <si>
    <t>Извршена плаћања  са буџетског рачуна 06.09.2018.</t>
  </si>
  <si>
    <t>Стање буџет.рачуна после плаћања 06.09.2018.</t>
  </si>
  <si>
    <t>Приходи наплаћени 05.09.2018.</t>
  </si>
  <si>
    <t>Извршена плаћања са сопственог рачуна 06.09.2018</t>
  </si>
  <si>
    <t>Стање сопств.сред.после плаћањa 06.09.2018 ( 3-4)</t>
  </si>
  <si>
    <t>Pro Bike,сервис гуме за инв.колица за шок</t>
  </si>
  <si>
    <t>Санитетски материјал,вал.07.07.2018</t>
  </si>
  <si>
    <t>Лаб.материјал,вал.07.07.2018</t>
  </si>
  <si>
    <t>Лекови,вал.24.07.2018</t>
  </si>
  <si>
    <t>V.I.P, август 2018</t>
  </si>
  <si>
    <t>ЈП Сл.Гласник,обавештење о додели уговора</t>
  </si>
  <si>
    <t>10.09.2018.</t>
  </si>
  <si>
    <t>Стање средстава на дан 07.09.2018.године</t>
  </si>
  <si>
    <t>Средства уплаћена на буџетски рачун 07.09.2018.г</t>
  </si>
  <si>
    <t>Извршена плаћања  са буџетског рачуна 07.09.2018.</t>
  </si>
  <si>
    <t>Стање буџет.рачуна после плаћања 07.09.2018.</t>
  </si>
  <si>
    <t>Приходи наплаћени 06.09.2018.</t>
  </si>
  <si>
    <t>Извршена плаћања са сопственог рачуна 07.09.2018</t>
  </si>
  <si>
    <t>РФЗО-исхрана пацијената, август други део</t>
  </si>
  <si>
    <t>РФЗО-цитостатици са Листе, август први део 2018</t>
  </si>
  <si>
    <t>Буџет-Министарство здравља  дотације здравству, за Гален Фокус дигитална камера -АРТ</t>
  </si>
  <si>
    <t>Лекови ван листе,вал.17.07.2018</t>
  </si>
  <si>
    <t>Текиг Велетекс,спаваћице за мајке дојиље,нар.18052-2018-14924</t>
  </si>
  <si>
    <t>РФЗО-енергенти,август други део</t>
  </si>
  <si>
    <t>Привремено-повремени послови пензионери,Костовска Ленка,Станковић Живојин,август 2018</t>
  </si>
  <si>
    <t>Стање сопств.сред.после плаћањa 07.09.2018 ( 3-4)</t>
  </si>
  <si>
    <t>11.09.2018.</t>
  </si>
  <si>
    <t>Стање средстава на дан 10.09.2018.године</t>
  </si>
  <si>
    <t>Средства уплаћена на буџетски рачун 10.09.2018.г</t>
  </si>
  <si>
    <t>Извршена плаћања  са буџетског рачуна 10.09.2018.</t>
  </si>
  <si>
    <t>Стање буџет.рачуна после плаћања 10.09.2018.</t>
  </si>
  <si>
    <t>Приходи наплаћени 07-08.09.2018.</t>
  </si>
  <si>
    <t>Извршена плаћања са сопственог рачуна 10.09.2018</t>
  </si>
  <si>
    <t>Стање сопств.сред.после плаћањa 10.09.2018 ( 3-4)</t>
  </si>
  <si>
    <t>РФЗО-санитетски и медицински потрошни материјал август други део</t>
  </si>
  <si>
    <t>Исхрана,вал.30.09.2018</t>
  </si>
  <si>
    <t>Цитостатици,вал.27.06.2018</t>
  </si>
  <si>
    <t>Гален Фокус,дигитална камера за Арт,средства Министарства Здравља</t>
  </si>
  <si>
    <t>Превоз,привремено-повремени послови пензионери,Костовска Ленка,Станковић Живојин, август 2018</t>
  </si>
  <si>
    <t>12.09.2018.</t>
  </si>
  <si>
    <t>Стање средстава на дан 11.09.2018.године</t>
  </si>
  <si>
    <t>Средства уплаћена на буџетски рачун 11.09.2018.г</t>
  </si>
  <si>
    <t>Извршена плаћања  са буџетског рачуна 11.09.2018.</t>
  </si>
  <si>
    <t>Стање буџет.рачуна после плаћања 11.09.2018.</t>
  </si>
  <si>
    <t>Извршена плаћања са сопственог рачуна 11.09.2018</t>
  </si>
  <si>
    <t>Стање сопств.сред.после плаћањa 11.09.2018 ( 3-4)</t>
  </si>
  <si>
    <t>РФЗО-цитостатици са Листе, август други део 2018</t>
  </si>
  <si>
    <t>Консултанти,август 2018</t>
  </si>
  <si>
    <t>Табулир,вал.30.06.2018</t>
  </si>
  <si>
    <t>Лаб.материјал,вал.23.07.2018</t>
  </si>
  <si>
    <t>Санитетски мат.,вал.23.07.2018</t>
  </si>
  <si>
    <t>Приходи наплаћени 10.09.2018.</t>
  </si>
  <si>
    <t>13.09.2018.</t>
  </si>
  <si>
    <t>Стање средстава на дан 12.09.2018.године</t>
  </si>
  <si>
    <t>Средства уплаћена на буџетски рачун 12.09.2018.г</t>
  </si>
  <si>
    <t>Извршена плаћања  са буџетског рачуна 12.09.2018.</t>
  </si>
  <si>
    <t>Приходи наплаћени 11.09.2018.</t>
  </si>
  <si>
    <t>Извршена плаћања са сопственог рачуна 12.09.2018</t>
  </si>
  <si>
    <t>14.09.2018.</t>
  </si>
  <si>
    <t>Стање средстава на дан 13.09.2018.године</t>
  </si>
  <si>
    <t>Средства уплаћена на буџетски рачун 13.09.2018.г</t>
  </si>
  <si>
    <t>Извршена плаћања  са буџетског рачуна 13.09.2018.</t>
  </si>
  <si>
    <t>Приходи наплаћени 12.09.2018.</t>
  </si>
  <si>
    <t>Уницеф, По програму дојења , Др. Љ.Станковић</t>
  </si>
  <si>
    <t>Извршена плаћања са сопственог рачуна 13.09.2018</t>
  </si>
  <si>
    <t>17.09.2018.</t>
  </si>
  <si>
    <t>Стање средстава на дан 14.09.2018.године</t>
  </si>
  <si>
    <t>Средства уплаћена на буџетски рачун 14.09.2018.г</t>
  </si>
  <si>
    <t>Извршена плаћања  са буџетског рачуна 14.09.2018.</t>
  </si>
  <si>
    <t>Извршена плаћања са сопственог рачуна 14.09.2018</t>
  </si>
  <si>
    <t>Стање сопств.сред.после плаћањa 14.09.2018 ( 3-4)</t>
  </si>
  <si>
    <t>Приходи наплаћени 13.09.2018.</t>
  </si>
  <si>
    <t>Стање буџет.рачуна после плаћања 14.09.2018.</t>
  </si>
  <si>
    <t>ЈП Службени гласник, проф.за Обавеш.ЈН 018-3</t>
  </si>
  <si>
    <t>ЈП Службени гласник, проф.за Обавеш.ЈН 018-5</t>
  </si>
  <si>
    <t>Привредна Комора Србије,проф.за смарт картицу и читач за матичаре</t>
  </si>
  <si>
    <t>Чек, готовина, Дућан, репрез. За прој.Уницеф Др.Станковић</t>
  </si>
  <si>
    <t>Први основни суд Бгд, такса за првостеп.прес.Љ:Кнежевић, П бр.27227/2011</t>
  </si>
  <si>
    <t>Први основни суд Бгд, опомена за плаћање суд.таксе на првост.прес.П бр.27227/2011</t>
  </si>
  <si>
    <t>18.09.2018.</t>
  </si>
  <si>
    <t>Стање средстава на дан 17.09.2018.године</t>
  </si>
  <si>
    <t>Средства уплаћена на буџетски рачун 17.09.2018.г</t>
  </si>
  <si>
    <t>РФЗО-плате септембар први део</t>
  </si>
  <si>
    <t>РФЗО-крв и продукти од крви септембар први  део</t>
  </si>
  <si>
    <t>Извршена плаћања  са буџетског рачуна 17.09.2018.</t>
  </si>
  <si>
    <t>Материјал.трошкови ВА 24.06.</t>
  </si>
  <si>
    <t>ЈП ПТТ Србија, проф.за доп.пош.маркице</t>
  </si>
  <si>
    <t>Зарада, септембар први део</t>
  </si>
  <si>
    <t>Стање буџет.рачуна после плаћања 17.09.2018.</t>
  </si>
  <si>
    <t>Приходи наплаћени 14.15.09.2018.</t>
  </si>
  <si>
    <t>Извршена плаћања са сопственог рачуна 17.09.2018</t>
  </si>
  <si>
    <t>Зарада за неугов.раднике, септембар први део</t>
  </si>
  <si>
    <t>Стање сопств.сред.после плаћањa 17.09.2018 ( 3-4)</t>
  </si>
  <si>
    <t xml:space="preserve">УПЛАТА УНИЦЕФ </t>
  </si>
  <si>
    <t>УКУПНО</t>
  </si>
  <si>
    <t>СРЕДСТВА УНИЦЕФА</t>
  </si>
  <si>
    <t>19.09.2018.</t>
  </si>
  <si>
    <t>Стање средстава на дан 18.09.2018.године</t>
  </si>
  <si>
    <t>Средства уплаћена на буџетски рачун 18.09.2018.г</t>
  </si>
  <si>
    <t>РФЗО- отпремнина за пензију, Миланка Ђорђевић</t>
  </si>
  <si>
    <t>РФЗО-лекови  август први други део</t>
  </si>
  <si>
    <t>РФЗО-цитостатици са Листе, септембар први део 2018</t>
  </si>
  <si>
    <t>РФЗО-исхрана пацијената, септембар први део део</t>
  </si>
  <si>
    <t>Извршена плаћања  са буџетског рачуна 18.09.2018.</t>
  </si>
  <si>
    <t>Крв ВА 08.07.</t>
  </si>
  <si>
    <t>Призма Крагујевац, проф. за 5 апарата за притисак за анестезију,нар.18052-2018-15150</t>
  </si>
  <si>
    <t>ЈП Службени гласник, проф.за зак.оквир.споразума ЈН 017-13</t>
  </si>
  <si>
    <t>Стање буџет.рачуна после плаћања 18.09.2018.</t>
  </si>
  <si>
    <t>Приходи наплаћени 17.09.2018.</t>
  </si>
  <si>
    <t>Извршена плаћања са сопственог рачуна 18.09.2018</t>
  </si>
  <si>
    <t>Адвокат Обрад Поповац, по рачуну</t>
  </si>
  <si>
    <t>Стање сопств.сред.после плаћањa 18.09.2018 ( 3-4)</t>
  </si>
  <si>
    <t>УКУПНО СТАЊЕ НА РАЧУНУ НА ДАН 18.09.2018.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</si>
</sst>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  <charset val="238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4" tint="-0.249977111117893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7030A0"/>
      <name val="Arial"/>
      <family val="2"/>
    </font>
    <font>
      <sz val="10"/>
      <color rgb="FFC0000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0" xfId="0" applyFont="1"/>
    <xf numFmtId="0" fontId="3" fillId="2" borderId="2" xfId="0" applyFont="1" applyFill="1" applyBorder="1" applyAlignment="1">
      <alignment horizontal="left"/>
    </xf>
    <xf numFmtId="0" fontId="3" fillId="0" borderId="0" xfId="0" applyFont="1"/>
    <xf numFmtId="0" fontId="3" fillId="0" borderId="0" xfId="0" applyFont="1" applyAlignment="1">
      <alignment wrapText="1"/>
    </xf>
    <xf numFmtId="0" fontId="5" fillId="2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/>
    <xf numFmtId="4" fontId="6" fillId="2" borderId="2" xfId="0" applyNumberFormat="1" applyFont="1" applyFill="1" applyBorder="1"/>
    <xf numFmtId="0" fontId="0" fillId="2" borderId="2" xfId="0" applyFill="1" applyBorder="1"/>
    <xf numFmtId="0" fontId="2" fillId="2" borderId="2" xfId="0" applyFont="1" applyFill="1" applyBorder="1"/>
    <xf numFmtId="4" fontId="0" fillId="2" borderId="2" xfId="0" applyNumberFormat="1" applyFill="1" applyBorder="1"/>
    <xf numFmtId="0" fontId="2" fillId="2" borderId="2" xfId="0" applyFont="1" applyFill="1" applyBorder="1" applyAlignment="1">
      <alignment horizontal="right"/>
    </xf>
    <xf numFmtId="4" fontId="7" fillId="2" borderId="2" xfId="0" applyNumberFormat="1" applyFont="1" applyFill="1" applyBorder="1"/>
    <xf numFmtId="2" fontId="2" fillId="2" borderId="2" xfId="0" applyNumberFormat="1" applyFont="1" applyFill="1" applyBorder="1"/>
    <xf numFmtId="4" fontId="8" fillId="2" borderId="2" xfId="0" applyNumberFormat="1" applyFont="1" applyFill="1" applyBorder="1" applyAlignment="1">
      <alignment horizontal="right"/>
    </xf>
    <xf numFmtId="2" fontId="2" fillId="2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/>
    <xf numFmtId="4" fontId="9" fillId="2" borderId="2" xfId="0" applyNumberFormat="1" applyFont="1" applyFill="1" applyBorder="1"/>
    <xf numFmtId="4" fontId="2" fillId="2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/>
    <xf numFmtId="4" fontId="5" fillId="3" borderId="2" xfId="0" applyNumberFormat="1" applyFont="1" applyFill="1" applyBorder="1" applyAlignment="1"/>
    <xf numFmtId="4" fontId="0" fillId="3" borderId="2" xfId="0" applyNumberFormat="1" applyFill="1" applyBorder="1"/>
    <xf numFmtId="49" fontId="0" fillId="3" borderId="2" xfId="0" applyNumberFormat="1" applyFill="1" applyBorder="1" applyAlignment="1">
      <alignment horizontal="center"/>
    </xf>
    <xf numFmtId="4" fontId="5" fillId="3" borderId="2" xfId="0" applyNumberFormat="1" applyFont="1" applyFill="1" applyBorder="1"/>
    <xf numFmtId="4" fontId="6" fillId="3" borderId="2" xfId="0" applyNumberFormat="1" applyFont="1" applyFill="1" applyBorder="1"/>
    <xf numFmtId="4" fontId="2" fillId="3" borderId="2" xfId="0" applyNumberFormat="1" applyFont="1" applyFill="1" applyBorder="1"/>
    <xf numFmtId="4" fontId="9" fillId="3" borderId="2" xfId="0" applyNumberFormat="1" applyFont="1" applyFill="1" applyBorder="1" applyAlignment="1"/>
    <xf numFmtId="2" fontId="2" fillId="3" borderId="2" xfId="0" applyNumberFormat="1" applyFont="1" applyFill="1" applyBorder="1" applyAlignment="1">
      <alignment horizontal="right"/>
    </xf>
    <xf numFmtId="4" fontId="2" fillId="3" borderId="2" xfId="0" applyNumberFormat="1" applyFont="1" applyFill="1" applyBorder="1" applyAlignment="1">
      <alignment horizontal="right"/>
    </xf>
    <xf numFmtId="0" fontId="0" fillId="3" borderId="2" xfId="0" applyFill="1" applyBorder="1"/>
    <xf numFmtId="4" fontId="4" fillId="3" borderId="2" xfId="0" applyNumberFormat="1" applyFont="1" applyFill="1" applyBorder="1"/>
    <xf numFmtId="4" fontId="5" fillId="4" borderId="2" xfId="0" applyNumberFormat="1" applyFont="1" applyFill="1" applyBorder="1" applyAlignment="1">
      <alignment wrapText="1"/>
    </xf>
    <xf numFmtId="0" fontId="0" fillId="4" borderId="2" xfId="0" applyFill="1" applyBorder="1"/>
    <xf numFmtId="49" fontId="2" fillId="4" borderId="2" xfId="0" applyNumberFormat="1" applyFont="1" applyFill="1" applyBorder="1" applyAlignment="1">
      <alignment horizontal="center"/>
    </xf>
    <xf numFmtId="4" fontId="5" fillId="4" borderId="2" xfId="0" applyNumberFormat="1" applyFont="1" applyFill="1" applyBorder="1"/>
    <xf numFmtId="4" fontId="2" fillId="4" borderId="2" xfId="0" applyNumberFormat="1" applyFont="1" applyFill="1" applyBorder="1"/>
    <xf numFmtId="49" fontId="0" fillId="4" borderId="2" xfId="0" applyNumberForma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13" fillId="4" borderId="2" xfId="0" applyNumberFormat="1" applyFont="1" applyFill="1" applyBorder="1"/>
    <xf numFmtId="0" fontId="0" fillId="4" borderId="2" xfId="0" applyFill="1" applyBorder="1" applyAlignment="1">
      <alignment horizontal="right"/>
    </xf>
    <xf numFmtId="4" fontId="5" fillId="5" borderId="2" xfId="0" applyNumberFormat="1" applyFont="1" applyFill="1" applyBorder="1" applyAlignment="1">
      <alignment wrapText="1"/>
    </xf>
    <xf numFmtId="0" fontId="0" fillId="5" borderId="2" xfId="0" applyFill="1" applyBorder="1"/>
    <xf numFmtId="1" fontId="2" fillId="5" borderId="4" xfId="0" applyNumberFormat="1" applyFont="1" applyFill="1" applyBorder="1" applyAlignment="1">
      <alignment horizontal="center" wrapText="1"/>
    </xf>
    <xf numFmtId="4" fontId="5" fillId="5" borderId="2" xfId="0" applyNumberFormat="1" applyFont="1" applyFill="1" applyBorder="1" applyAlignment="1">
      <alignment horizontal="right" wrapText="1"/>
    </xf>
    <xf numFmtId="4" fontId="2" fillId="5" borderId="2" xfId="0" applyNumberFormat="1" applyFont="1" applyFill="1" applyBorder="1" applyAlignment="1">
      <alignment horizontal="right" wrapText="1"/>
    </xf>
    <xf numFmtId="4" fontId="2" fillId="5" borderId="2" xfId="0" applyNumberFormat="1" applyFont="1" applyFill="1" applyBorder="1" applyAlignment="1">
      <alignment wrapText="1"/>
    </xf>
    <xf numFmtId="4" fontId="5" fillId="5" borderId="4" xfId="0" applyNumberFormat="1" applyFont="1" applyFill="1" applyBorder="1" applyAlignment="1">
      <alignment horizontal="center" wrapText="1"/>
    </xf>
    <xf numFmtId="4" fontId="4" fillId="5" borderId="2" xfId="0" applyNumberFormat="1" applyFont="1" applyFill="1" applyBorder="1" applyAlignment="1">
      <alignment horizontal="right" wrapText="1"/>
    </xf>
    <xf numFmtId="0" fontId="0" fillId="5" borderId="0" xfId="0" applyFill="1"/>
    <xf numFmtId="4" fontId="14" fillId="5" borderId="2" xfId="0" applyNumberFormat="1" applyFont="1" applyFill="1" applyBorder="1"/>
    <xf numFmtId="4" fontId="5" fillId="6" borderId="2" xfId="0" applyNumberFormat="1" applyFont="1" applyFill="1" applyBorder="1" applyAlignment="1">
      <alignment wrapText="1"/>
    </xf>
    <xf numFmtId="0" fontId="0" fillId="6" borderId="2" xfId="0" applyFill="1" applyBorder="1"/>
    <xf numFmtId="1" fontId="2" fillId="6" borderId="4" xfId="0" applyNumberFormat="1" applyFont="1" applyFill="1" applyBorder="1" applyAlignment="1">
      <alignment horizontal="center" wrapText="1"/>
    </xf>
    <xf numFmtId="4" fontId="5" fillId="6" borderId="2" xfId="0" applyNumberFormat="1" applyFont="1" applyFill="1" applyBorder="1" applyAlignment="1">
      <alignment horizontal="right" wrapText="1"/>
    </xf>
    <xf numFmtId="4" fontId="2" fillId="6" borderId="2" xfId="0" applyNumberFormat="1" applyFont="1" applyFill="1" applyBorder="1" applyAlignment="1">
      <alignment horizontal="right" wrapText="1"/>
    </xf>
    <xf numFmtId="4" fontId="2" fillId="6" borderId="2" xfId="0" applyNumberFormat="1" applyFont="1" applyFill="1" applyBorder="1" applyAlignment="1">
      <alignment wrapText="1"/>
    </xf>
    <xf numFmtId="4" fontId="5" fillId="6" borderId="4" xfId="0" applyNumberFormat="1" applyFont="1" applyFill="1" applyBorder="1" applyAlignment="1">
      <alignment horizontal="center" wrapText="1"/>
    </xf>
    <xf numFmtId="4" fontId="4" fillId="6" borderId="2" xfId="0" applyNumberFormat="1" applyFont="1" applyFill="1" applyBorder="1" applyAlignment="1">
      <alignment horizontal="right" wrapText="1"/>
    </xf>
    <xf numFmtId="0" fontId="0" fillId="6" borderId="0" xfId="0" applyFill="1"/>
    <xf numFmtId="4" fontId="14" fillId="6" borderId="2" xfId="0" applyNumberFormat="1" applyFont="1" applyFill="1" applyBorder="1"/>
    <xf numFmtId="4" fontId="0" fillId="0" borderId="0" xfId="0" applyNumberFormat="1"/>
    <xf numFmtId="4" fontId="5" fillId="7" borderId="2" xfId="0" applyNumberFormat="1" applyFont="1" applyFill="1" applyBorder="1" applyAlignment="1">
      <alignment wrapText="1"/>
    </xf>
    <xf numFmtId="0" fontId="0" fillId="7" borderId="2" xfId="0" applyFill="1" applyBorder="1"/>
    <xf numFmtId="1" fontId="2" fillId="7" borderId="4" xfId="0" applyNumberFormat="1" applyFont="1" applyFill="1" applyBorder="1" applyAlignment="1">
      <alignment horizontal="center" wrapText="1"/>
    </xf>
    <xf numFmtId="4" fontId="5" fillId="7" borderId="2" xfId="0" applyNumberFormat="1" applyFont="1" applyFill="1" applyBorder="1" applyAlignment="1">
      <alignment horizontal="right" wrapText="1"/>
    </xf>
    <xf numFmtId="4" fontId="2" fillId="7" borderId="2" xfId="0" applyNumberFormat="1" applyFont="1" applyFill="1" applyBorder="1" applyAlignment="1">
      <alignment horizontal="right" wrapText="1"/>
    </xf>
    <xf numFmtId="4" fontId="2" fillId="7" borderId="2" xfId="0" applyNumberFormat="1" applyFont="1" applyFill="1" applyBorder="1" applyAlignment="1">
      <alignment wrapText="1"/>
    </xf>
    <xf numFmtId="4" fontId="5" fillId="7" borderId="4" xfId="0" applyNumberFormat="1" applyFont="1" applyFill="1" applyBorder="1" applyAlignment="1">
      <alignment horizontal="center" wrapText="1"/>
    </xf>
    <xf numFmtId="4" fontId="4" fillId="7" borderId="2" xfId="0" applyNumberFormat="1" applyFont="1" applyFill="1" applyBorder="1" applyAlignment="1">
      <alignment horizontal="right" wrapText="1"/>
    </xf>
    <xf numFmtId="0" fontId="0" fillId="7" borderId="0" xfId="0" applyFill="1"/>
    <xf numFmtId="4" fontId="14" fillId="7" borderId="2" xfId="0" applyNumberFormat="1" applyFont="1" applyFill="1" applyBorder="1"/>
    <xf numFmtId="4" fontId="10" fillId="3" borderId="5" xfId="0" applyNumberFormat="1" applyFont="1" applyFill="1" applyBorder="1" applyAlignment="1">
      <alignment horizontal="left" vertical="top" wrapText="1"/>
    </xf>
    <xf numFmtId="4" fontId="10" fillId="3" borderId="6" xfId="0" applyNumberFormat="1" applyFont="1" applyFill="1" applyBorder="1" applyAlignment="1">
      <alignment horizontal="left" vertical="top" wrapText="1"/>
    </xf>
    <xf numFmtId="49" fontId="0" fillId="3" borderId="4" xfId="0" applyNumberFormat="1" applyFill="1" applyBorder="1" applyAlignment="1">
      <alignment horizontal="center"/>
    </xf>
    <xf numFmtId="4" fontId="2" fillId="7" borderId="4" xfId="0" applyNumberFormat="1" applyFont="1" applyFill="1" applyBorder="1" applyAlignment="1">
      <alignment horizontal="left" vertical="top" wrapText="1"/>
    </xf>
    <xf numFmtId="4" fontId="2" fillId="7" borderId="5" xfId="0" applyNumberFormat="1" applyFont="1" applyFill="1" applyBorder="1" applyAlignment="1">
      <alignment horizontal="left" vertical="top" wrapText="1"/>
    </xf>
    <xf numFmtId="4" fontId="2" fillId="7" borderId="6" xfId="0" applyNumberFormat="1" applyFont="1" applyFill="1" applyBorder="1" applyAlignment="1">
      <alignment horizontal="left" vertical="top" wrapText="1"/>
    </xf>
    <xf numFmtId="4" fontId="12" fillId="7" borderId="4" xfId="0" applyNumberFormat="1" applyFont="1" applyFill="1" applyBorder="1" applyAlignment="1">
      <alignment horizontal="left" vertical="top" wrapText="1"/>
    </xf>
    <xf numFmtId="4" fontId="12" fillId="7" borderId="5" xfId="0" applyNumberFormat="1" applyFont="1" applyFill="1" applyBorder="1" applyAlignment="1">
      <alignment horizontal="left" vertical="top" wrapText="1"/>
    </xf>
    <xf numFmtId="4" fontId="12" fillId="7" borderId="6" xfId="0" applyNumberFormat="1" applyFont="1" applyFill="1" applyBorder="1" applyAlignment="1">
      <alignment horizontal="left" vertical="top" wrapText="1"/>
    </xf>
    <xf numFmtId="4" fontId="5" fillId="7" borderId="4" xfId="0" applyNumberFormat="1" applyFont="1" applyFill="1" applyBorder="1" applyAlignment="1">
      <alignment horizontal="left" vertical="top" wrapText="1"/>
    </xf>
    <xf numFmtId="4" fontId="5" fillId="7" borderId="5" xfId="0" applyNumberFormat="1" applyFont="1" applyFill="1" applyBorder="1" applyAlignment="1">
      <alignment horizontal="left" vertical="top" wrapText="1"/>
    </xf>
    <xf numFmtId="4" fontId="5" fillId="7" borderId="6" xfId="0" applyNumberFormat="1" applyFont="1" applyFill="1" applyBorder="1" applyAlignment="1">
      <alignment horizontal="left" vertical="top" wrapText="1"/>
    </xf>
    <xf numFmtId="4" fontId="2" fillId="6" borderId="4" xfId="0" applyNumberFormat="1" applyFont="1" applyFill="1" applyBorder="1" applyAlignment="1">
      <alignment horizontal="left" vertical="top" wrapText="1"/>
    </xf>
    <xf numFmtId="4" fontId="2" fillId="6" borderId="5" xfId="0" applyNumberFormat="1" applyFont="1" applyFill="1" applyBorder="1" applyAlignment="1">
      <alignment horizontal="left" vertical="top" wrapText="1"/>
    </xf>
    <xf numFmtId="4" fontId="2" fillId="6" borderId="6" xfId="0" applyNumberFormat="1" applyFont="1" applyFill="1" applyBorder="1" applyAlignment="1">
      <alignment horizontal="left" vertical="top" wrapText="1"/>
    </xf>
    <xf numFmtId="4" fontId="5" fillId="6" borderId="4" xfId="0" applyNumberFormat="1" applyFont="1" applyFill="1" applyBorder="1" applyAlignment="1">
      <alignment horizontal="left" vertical="top" wrapText="1"/>
    </xf>
    <xf numFmtId="4" fontId="5" fillId="6" borderId="5" xfId="0" applyNumberFormat="1" applyFont="1" applyFill="1" applyBorder="1" applyAlignment="1">
      <alignment horizontal="left" vertical="top" wrapText="1"/>
    </xf>
    <xf numFmtId="4" fontId="5" fillId="6" borderId="6" xfId="0" applyNumberFormat="1" applyFont="1" applyFill="1" applyBorder="1" applyAlignment="1">
      <alignment horizontal="left" vertical="top" wrapText="1"/>
    </xf>
    <xf numFmtId="4" fontId="10" fillId="6" borderId="4" xfId="0" applyNumberFormat="1" applyFont="1" applyFill="1" applyBorder="1" applyAlignment="1">
      <alignment horizontal="left" vertical="top" wrapText="1"/>
    </xf>
    <xf numFmtId="4" fontId="10" fillId="6" borderId="5" xfId="0" applyNumberFormat="1" applyFont="1" applyFill="1" applyBorder="1" applyAlignment="1">
      <alignment horizontal="left" vertical="top" wrapText="1"/>
    </xf>
    <xf numFmtId="4" fontId="10" fillId="6" borderId="6" xfId="0" applyNumberFormat="1" applyFont="1" applyFill="1" applyBorder="1" applyAlignment="1">
      <alignment horizontal="left" vertical="top" wrapText="1"/>
    </xf>
    <xf numFmtId="4" fontId="13" fillId="7" borderId="4" xfId="0" applyNumberFormat="1" applyFont="1" applyFill="1" applyBorder="1" applyAlignment="1">
      <alignment horizontal="center" wrapText="1"/>
    </xf>
    <xf numFmtId="4" fontId="13" fillId="7" borderId="5" xfId="0" applyNumberFormat="1" applyFont="1" applyFill="1" applyBorder="1" applyAlignment="1">
      <alignment horizontal="center" wrapText="1"/>
    </xf>
    <xf numFmtId="4" fontId="13" fillId="7" borderId="6" xfId="0" applyNumberFormat="1" applyFont="1" applyFill="1" applyBorder="1" applyAlignment="1">
      <alignment horizontal="center" wrapText="1"/>
    </xf>
    <xf numFmtId="4" fontId="2" fillId="5" borderId="4" xfId="0" applyNumberFormat="1" applyFont="1" applyFill="1" applyBorder="1" applyAlignment="1">
      <alignment horizontal="left" vertical="top" wrapText="1"/>
    </xf>
    <xf numFmtId="4" fontId="2" fillId="5" borderId="5" xfId="0" applyNumberFormat="1" applyFont="1" applyFill="1" applyBorder="1" applyAlignment="1">
      <alignment horizontal="left" vertical="top" wrapText="1"/>
    </xf>
    <xf numFmtId="4" fontId="2" fillId="5" borderId="6" xfId="0" applyNumberFormat="1" applyFont="1" applyFill="1" applyBorder="1" applyAlignment="1">
      <alignment horizontal="left" vertical="top" wrapText="1"/>
    </xf>
    <xf numFmtId="4" fontId="10" fillId="5" borderId="4" xfId="0" applyNumberFormat="1" applyFont="1" applyFill="1" applyBorder="1" applyAlignment="1">
      <alignment horizontal="left" vertical="top" wrapText="1"/>
    </xf>
    <xf numFmtId="4" fontId="10" fillId="5" borderId="5" xfId="0" applyNumberFormat="1" applyFont="1" applyFill="1" applyBorder="1" applyAlignment="1">
      <alignment horizontal="left" vertical="top" wrapText="1"/>
    </xf>
    <xf numFmtId="4" fontId="10" fillId="5" borderId="6" xfId="0" applyNumberFormat="1" applyFont="1" applyFill="1" applyBorder="1" applyAlignment="1">
      <alignment horizontal="left" vertical="top" wrapText="1"/>
    </xf>
    <xf numFmtId="4" fontId="4" fillId="6" borderId="4" xfId="0" applyNumberFormat="1" applyFont="1" applyFill="1" applyBorder="1" applyAlignment="1">
      <alignment horizontal="center" wrapText="1"/>
    </xf>
    <xf numFmtId="4" fontId="4" fillId="6" borderId="5" xfId="0" applyNumberFormat="1" applyFont="1" applyFill="1" applyBorder="1" applyAlignment="1">
      <alignment horizontal="center" wrapText="1"/>
    </xf>
    <xf numFmtId="4" fontId="4" fillId="6" borderId="6" xfId="0" applyNumberFormat="1" applyFont="1" applyFill="1" applyBorder="1" applyAlignment="1">
      <alignment horizontal="center" wrapText="1"/>
    </xf>
    <xf numFmtId="4" fontId="5" fillId="5" borderId="4" xfId="0" applyNumberFormat="1" applyFont="1" applyFill="1" applyBorder="1" applyAlignment="1">
      <alignment horizontal="left" vertical="top" wrapText="1"/>
    </xf>
    <xf numFmtId="4" fontId="5" fillId="5" borderId="5" xfId="0" applyNumberFormat="1" applyFont="1" applyFill="1" applyBorder="1" applyAlignment="1">
      <alignment horizontal="left" vertical="top" wrapText="1"/>
    </xf>
    <xf numFmtId="4" fontId="5" fillId="5" borderId="6" xfId="0" applyNumberFormat="1" applyFont="1" applyFill="1" applyBorder="1" applyAlignment="1">
      <alignment horizontal="left" vertical="top" wrapText="1"/>
    </xf>
    <xf numFmtId="4" fontId="2" fillId="4" borderId="4" xfId="0" applyNumberFormat="1" applyFont="1" applyFill="1" applyBorder="1" applyAlignment="1">
      <alignment horizontal="left" vertical="top" wrapText="1"/>
    </xf>
    <xf numFmtId="4" fontId="2" fillId="4" borderId="5" xfId="0" applyNumberFormat="1" applyFont="1" applyFill="1" applyBorder="1" applyAlignment="1">
      <alignment horizontal="left" vertical="top" wrapText="1"/>
    </xf>
    <xf numFmtId="4" fontId="2" fillId="4" borderId="6" xfId="0" applyNumberFormat="1" applyFont="1" applyFill="1" applyBorder="1" applyAlignment="1">
      <alignment horizontal="left" vertical="top" wrapText="1"/>
    </xf>
    <xf numFmtId="4" fontId="5" fillId="4" borderId="4" xfId="0" applyNumberFormat="1" applyFont="1" applyFill="1" applyBorder="1" applyAlignment="1">
      <alignment horizontal="left" vertical="center" wrapText="1"/>
    </xf>
    <xf numFmtId="4" fontId="5" fillId="4" borderId="5" xfId="0" applyNumberFormat="1" applyFont="1" applyFill="1" applyBorder="1" applyAlignment="1">
      <alignment horizontal="left" vertical="center" wrapText="1"/>
    </xf>
    <xf numFmtId="4" fontId="5" fillId="4" borderId="6" xfId="0" applyNumberFormat="1" applyFont="1" applyFill="1" applyBorder="1" applyAlignment="1">
      <alignment horizontal="left" vertical="center" wrapText="1"/>
    </xf>
    <xf numFmtId="4" fontId="12" fillId="4" borderId="4" xfId="0" applyNumberFormat="1" applyFont="1" applyFill="1" applyBorder="1" applyAlignment="1">
      <alignment horizontal="left" vertical="top" wrapText="1"/>
    </xf>
    <xf numFmtId="4" fontId="12" fillId="4" borderId="5" xfId="0" applyNumberFormat="1" applyFont="1" applyFill="1" applyBorder="1" applyAlignment="1">
      <alignment horizontal="left" vertical="top" wrapText="1"/>
    </xf>
    <xf numFmtId="4" fontId="4" fillId="5" borderId="4" xfId="0" applyNumberFormat="1" applyFont="1" applyFill="1" applyBorder="1" applyAlignment="1">
      <alignment horizontal="center" wrapText="1"/>
    </xf>
    <xf numFmtId="4" fontId="4" fillId="5" borderId="5" xfId="0" applyNumberFormat="1" applyFont="1" applyFill="1" applyBorder="1" applyAlignment="1">
      <alignment horizontal="center" wrapText="1"/>
    </xf>
    <xf numFmtId="4" fontId="4" fillId="5" borderId="6" xfId="0" applyNumberFormat="1" applyFont="1" applyFill="1" applyBorder="1" applyAlignment="1">
      <alignment horizontal="center" wrapText="1"/>
    </xf>
    <xf numFmtId="4" fontId="10" fillId="3" borderId="5" xfId="0" applyNumberFormat="1" applyFont="1" applyFill="1" applyBorder="1" applyAlignment="1">
      <alignment horizontal="center" vertical="top" wrapText="1"/>
    </xf>
    <xf numFmtId="4" fontId="10" fillId="3" borderId="6" xfId="0" applyNumberFormat="1" applyFont="1" applyFill="1" applyBorder="1" applyAlignment="1">
      <alignment horizontal="center" vertical="top" wrapText="1"/>
    </xf>
    <xf numFmtId="4" fontId="5" fillId="4" borderId="4" xfId="0" applyNumberFormat="1" applyFont="1" applyFill="1" applyBorder="1" applyAlignment="1">
      <alignment horizontal="left" vertical="top"/>
    </xf>
    <xf numFmtId="4" fontId="5" fillId="4" borderId="5" xfId="0" applyNumberFormat="1" applyFont="1" applyFill="1" applyBorder="1" applyAlignment="1">
      <alignment horizontal="left" vertical="top"/>
    </xf>
    <xf numFmtId="4" fontId="5" fillId="4" borderId="6" xfId="0" applyNumberFormat="1" applyFont="1" applyFill="1" applyBorder="1" applyAlignment="1">
      <alignment horizontal="left" vertical="top"/>
    </xf>
    <xf numFmtId="4" fontId="5" fillId="4" borderId="4" xfId="0" applyNumberFormat="1" applyFont="1" applyFill="1" applyBorder="1" applyAlignment="1">
      <alignment horizontal="left" wrapText="1"/>
    </xf>
    <xf numFmtId="4" fontId="5" fillId="4" borderId="5" xfId="0" applyNumberFormat="1" applyFont="1" applyFill="1" applyBorder="1" applyAlignment="1">
      <alignment horizontal="left" wrapText="1"/>
    </xf>
    <xf numFmtId="4" fontId="2" fillId="3" borderId="4" xfId="0" applyNumberFormat="1" applyFont="1" applyFill="1" applyBorder="1" applyAlignment="1">
      <alignment horizontal="left" vertical="top" wrapText="1"/>
    </xf>
    <xf numFmtId="4" fontId="2" fillId="3" borderId="5" xfId="0" applyNumberFormat="1" applyFont="1" applyFill="1" applyBorder="1" applyAlignment="1">
      <alignment horizontal="left" vertical="top" wrapText="1"/>
    </xf>
    <xf numFmtId="4" fontId="2" fillId="3" borderId="6" xfId="0" applyNumberFormat="1" applyFont="1" applyFill="1" applyBorder="1" applyAlignment="1">
      <alignment horizontal="left" vertical="top" wrapText="1"/>
    </xf>
    <xf numFmtId="4" fontId="10" fillId="3" borderId="4" xfId="0" applyNumberFormat="1" applyFont="1" applyFill="1" applyBorder="1" applyAlignment="1">
      <alignment horizontal="left" vertical="top" wrapText="1"/>
    </xf>
    <xf numFmtId="4" fontId="10" fillId="3" borderId="5" xfId="0" applyNumberFormat="1" applyFont="1" applyFill="1" applyBorder="1" applyAlignment="1">
      <alignment horizontal="left" vertical="top" wrapText="1"/>
    </xf>
    <xf numFmtId="4" fontId="10" fillId="3" borderId="6" xfId="0" applyNumberFormat="1" applyFont="1" applyFill="1" applyBorder="1" applyAlignment="1">
      <alignment horizontal="left" vertical="top" wrapText="1"/>
    </xf>
    <xf numFmtId="4" fontId="12" fillId="3" borderId="5" xfId="0" applyNumberFormat="1" applyFont="1" applyFill="1" applyBorder="1" applyAlignment="1">
      <alignment horizontal="center" vertical="top" wrapText="1"/>
    </xf>
    <xf numFmtId="4" fontId="12" fillId="3" borderId="6" xfId="0" applyNumberFormat="1" applyFont="1" applyFill="1" applyBorder="1" applyAlignment="1">
      <alignment horizontal="center" vertical="top" wrapText="1"/>
    </xf>
    <xf numFmtId="4" fontId="2" fillId="3" borderId="4" xfId="0" applyNumberFormat="1" applyFont="1" applyFill="1" applyBorder="1" applyAlignment="1">
      <alignment horizontal="left" wrapText="1"/>
    </xf>
    <xf numFmtId="4" fontId="2" fillId="3" borderId="5" xfId="0" applyNumberFormat="1" applyFont="1" applyFill="1" applyBorder="1" applyAlignment="1">
      <alignment horizontal="left" wrapText="1"/>
    </xf>
    <xf numFmtId="4" fontId="2" fillId="3" borderId="6" xfId="0" applyNumberFormat="1" applyFont="1" applyFill="1" applyBorder="1" applyAlignment="1">
      <alignment horizontal="left" wrapText="1"/>
    </xf>
    <xf numFmtId="4" fontId="11" fillId="3" borderId="4" xfId="0" applyNumberFormat="1" applyFont="1" applyFill="1" applyBorder="1" applyAlignment="1">
      <alignment horizontal="left" vertical="top" wrapText="1"/>
    </xf>
    <xf numFmtId="4" fontId="11" fillId="3" borderId="5" xfId="0" applyNumberFormat="1" applyFont="1" applyFill="1" applyBorder="1" applyAlignment="1">
      <alignment horizontal="left" vertical="top" wrapText="1"/>
    </xf>
    <xf numFmtId="4" fontId="9" fillId="3" borderId="4" xfId="0" applyNumberFormat="1" applyFont="1" applyFill="1" applyBorder="1" applyAlignment="1">
      <alignment horizontal="left" vertical="top" wrapText="1"/>
    </xf>
    <xf numFmtId="4" fontId="9" fillId="3" borderId="5" xfId="0" applyNumberFormat="1" applyFont="1" applyFill="1" applyBorder="1" applyAlignment="1">
      <alignment horizontal="left" vertical="top" wrapText="1"/>
    </xf>
    <xf numFmtId="4" fontId="9" fillId="3" borderId="6" xfId="0" applyNumberFormat="1" applyFont="1" applyFill="1" applyBorder="1" applyAlignment="1">
      <alignment horizontal="left" vertical="top" wrapText="1"/>
    </xf>
    <xf numFmtId="0" fontId="2" fillId="8" borderId="4" xfId="0" applyFont="1" applyFill="1" applyBorder="1" applyAlignment="1">
      <alignment vertical="top" wrapText="1"/>
    </xf>
    <xf numFmtId="0" fontId="2" fillId="8" borderId="5" xfId="0" applyFont="1" applyFill="1" applyBorder="1" applyAlignment="1">
      <alignment vertical="top" wrapText="1"/>
    </xf>
    <xf numFmtId="0" fontId="2" fillId="8" borderId="6" xfId="0" applyFont="1" applyFill="1" applyBorder="1" applyAlignment="1">
      <alignment vertical="top" wrapText="1"/>
    </xf>
    <xf numFmtId="0" fontId="2" fillId="8" borderId="4" xfId="0" applyFont="1" applyFill="1" applyBorder="1" applyAlignment="1">
      <alignment horizontal="left" vertical="top" wrapText="1"/>
    </xf>
    <xf numFmtId="0" fontId="2" fillId="8" borderId="5" xfId="0" applyFont="1" applyFill="1" applyBorder="1" applyAlignment="1">
      <alignment horizontal="left" vertical="top" wrapText="1"/>
    </xf>
    <xf numFmtId="0" fontId="2" fillId="8" borderId="6" xfId="0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4" fontId="10" fillId="2" borderId="4" xfId="0" applyNumberFormat="1" applyFont="1" applyFill="1" applyBorder="1" applyAlignment="1">
      <alignment horizontal="left"/>
    </xf>
    <xf numFmtId="4" fontId="10" fillId="2" borderId="5" xfId="0" applyNumberFormat="1" applyFont="1" applyFill="1" applyBorder="1" applyAlignment="1">
      <alignment horizontal="left"/>
    </xf>
    <xf numFmtId="4" fontId="10" fillId="2" borderId="6" xfId="0" applyNumberFormat="1" applyFont="1" applyFill="1" applyBorder="1" applyAlignment="1">
      <alignment horizontal="left"/>
    </xf>
    <xf numFmtId="4" fontId="4" fillId="3" borderId="4" xfId="0" applyNumberFormat="1" applyFont="1" applyFill="1" applyBorder="1" applyAlignment="1">
      <alignment horizontal="center" vertical="top"/>
    </xf>
    <xf numFmtId="4" fontId="4" fillId="3" borderId="5" xfId="0" applyNumberFormat="1" applyFont="1" applyFill="1" applyBorder="1" applyAlignment="1">
      <alignment horizontal="center" vertical="top"/>
    </xf>
    <xf numFmtId="4" fontId="4" fillId="3" borderId="6" xfId="0" applyNumberFormat="1" applyFont="1" applyFill="1" applyBorder="1" applyAlignment="1">
      <alignment horizontal="center" vertical="top"/>
    </xf>
    <xf numFmtId="4" fontId="6" fillId="3" borderId="4" xfId="0" applyNumberFormat="1" applyFont="1" applyFill="1" applyBorder="1" applyAlignment="1">
      <alignment horizontal="left" vertical="top" wrapText="1"/>
    </xf>
    <xf numFmtId="4" fontId="6" fillId="3" borderId="5" xfId="0" applyNumberFormat="1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2" fillId="2" borderId="6" xfId="0" applyFont="1" applyFill="1" applyBorder="1" applyAlignment="1">
      <alignment horizontal="left" wrapText="1"/>
    </xf>
    <xf numFmtId="4" fontId="8" fillId="2" borderId="4" xfId="0" applyNumberFormat="1" applyFont="1" applyFill="1" applyBorder="1" applyAlignment="1">
      <alignment horizontal="left"/>
    </xf>
    <xf numFmtId="4" fontId="8" fillId="2" borderId="5" xfId="0" applyNumberFormat="1" applyFont="1" applyFill="1" applyBorder="1" applyAlignment="1">
      <alignment horizontal="left"/>
    </xf>
    <xf numFmtId="4" fontId="8" fillId="2" borderId="6" xfId="0" applyNumberFormat="1" applyFont="1" applyFill="1" applyBorder="1" applyAlignment="1">
      <alignment horizontal="left"/>
    </xf>
    <xf numFmtId="4" fontId="2" fillId="2" borderId="4" xfId="0" applyNumberFormat="1" applyFont="1" applyFill="1" applyBorder="1" applyAlignment="1">
      <alignment horizontal="left" vertical="top" wrapText="1"/>
    </xf>
    <xf numFmtId="4" fontId="2" fillId="2" borderId="5" xfId="0" applyNumberFormat="1" applyFont="1" applyFill="1" applyBorder="1" applyAlignment="1">
      <alignment horizontal="left" vertical="top" wrapText="1"/>
    </xf>
    <xf numFmtId="4" fontId="2" fillId="2" borderId="6" xfId="0" applyNumberFormat="1" applyFont="1" applyFill="1" applyBorder="1" applyAlignment="1">
      <alignment horizontal="left" vertical="top" wrapText="1"/>
    </xf>
    <xf numFmtId="4" fontId="9" fillId="2" borderId="4" xfId="0" applyNumberFormat="1" applyFont="1" applyFill="1" applyBorder="1" applyAlignment="1">
      <alignment horizontal="left" vertical="top" wrapText="1"/>
    </xf>
    <xf numFmtId="4" fontId="9" fillId="2" borderId="5" xfId="0" applyNumberFormat="1" applyFont="1" applyFill="1" applyBorder="1" applyAlignment="1">
      <alignment horizontal="left" vertical="top" wrapText="1"/>
    </xf>
    <xf numFmtId="4" fontId="9" fillId="2" borderId="6" xfId="0" applyNumberFormat="1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2" fillId="2" borderId="8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/>
    </xf>
    <xf numFmtId="0" fontId="0" fillId="2" borderId="5" xfId="0" applyFill="1" applyBorder="1" applyAlignment="1">
      <alignment horizontal="left" vertical="top"/>
    </xf>
    <xf numFmtId="0" fontId="0" fillId="2" borderId="6" xfId="0" applyFill="1" applyBorder="1" applyAlignment="1">
      <alignment horizontal="left" vertical="top"/>
    </xf>
    <xf numFmtId="0" fontId="2" fillId="2" borderId="7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" fontId="6" fillId="2" borderId="4" xfId="0" applyNumberFormat="1" applyFont="1" applyFill="1" applyBorder="1" applyAlignment="1">
      <alignment horizontal="left" vertical="top" wrapText="1"/>
    </xf>
    <xf numFmtId="4" fontId="6" fillId="2" borderId="5" xfId="0" applyNumberFormat="1" applyFont="1" applyFill="1" applyBorder="1" applyAlignment="1">
      <alignment horizontal="left" vertical="top" wrapText="1"/>
    </xf>
    <xf numFmtId="4" fontId="6" fillId="2" borderId="6" xfId="0" applyNumberFormat="1" applyFont="1" applyFill="1" applyBorder="1" applyAlignment="1">
      <alignment horizontal="left" vertical="top" wrapText="1"/>
    </xf>
    <xf numFmtId="49" fontId="15" fillId="3" borderId="4" xfId="0" applyNumberFormat="1" applyFont="1" applyFill="1" applyBorder="1" applyAlignment="1">
      <alignment horizontal="center"/>
    </xf>
    <xf numFmtId="49" fontId="0" fillId="3" borderId="5" xfId="0" applyNumberFormat="1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0" fontId="2" fillId="4" borderId="4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6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abSelected="1" topLeftCell="A19" workbookViewId="0">
      <selection activeCell="K71" sqref="K71"/>
    </sheetView>
  </sheetViews>
  <sheetFormatPr defaultRowHeight="15" x14ac:dyDescent="0.25"/>
  <cols>
    <col min="2" max="2" width="15.7109375" customWidth="1"/>
    <col min="3" max="3" width="13.7109375" customWidth="1"/>
    <col min="4" max="4" width="16" customWidth="1"/>
    <col min="5" max="5" width="21.285156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2689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2690</v>
      </c>
      <c r="C7" s="171"/>
      <c r="D7" s="172"/>
      <c r="E7" s="8">
        <v>29232440.899999999</v>
      </c>
      <c r="F7" s="9"/>
    </row>
    <row r="8" spans="1:7" x14ac:dyDescent="0.25">
      <c r="A8" s="7" t="s">
        <v>8</v>
      </c>
      <c r="B8" s="193" t="s">
        <v>2691</v>
      </c>
      <c r="C8" s="194"/>
      <c r="D8" s="195"/>
      <c r="E8" s="10">
        <v>5620779.6200000001</v>
      </c>
      <c r="F8" s="11"/>
    </row>
    <row r="9" spans="1:7" x14ac:dyDescent="0.25">
      <c r="A9" s="12">
        <v>2.1</v>
      </c>
      <c r="B9" s="161" t="s">
        <v>2675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2693</v>
      </c>
      <c r="C10" s="162"/>
      <c r="D10" s="163"/>
      <c r="E10" s="9">
        <v>4186500</v>
      </c>
      <c r="F10" s="13">
        <v>4186500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7" x14ac:dyDescent="0.25">
      <c r="A12" s="14">
        <v>2.4</v>
      </c>
      <c r="B12" s="161" t="s">
        <v>2676</v>
      </c>
      <c r="C12" s="162"/>
      <c r="D12" s="163"/>
      <c r="E12" s="9" t="s">
        <v>0</v>
      </c>
      <c r="F12" s="13">
        <v>1441.08</v>
      </c>
      <c r="G12" s="63" t="s">
        <v>0</v>
      </c>
    </row>
    <row r="13" spans="1:7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7" x14ac:dyDescent="0.25">
      <c r="A14" s="12">
        <v>2.6</v>
      </c>
      <c r="B14" s="161" t="s">
        <v>2694</v>
      </c>
      <c r="C14" s="162"/>
      <c r="D14" s="163"/>
      <c r="E14" s="9">
        <v>285125</v>
      </c>
      <c r="F14" s="13">
        <v>308483.06</v>
      </c>
      <c r="G14" s="63" t="s">
        <v>0</v>
      </c>
    </row>
    <row r="15" spans="1:7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7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2695</v>
      </c>
      <c r="C18" s="162"/>
      <c r="D18" s="163"/>
      <c r="E18" s="9">
        <v>915750</v>
      </c>
      <c r="F18" s="13">
        <v>1295331.48</v>
      </c>
      <c r="G18" s="63" t="s">
        <v>0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265302.46999999997</v>
      </c>
      <c r="G19" s="63" t="s">
        <v>0</v>
      </c>
    </row>
    <row r="20" spans="1:7" x14ac:dyDescent="0.25">
      <c r="A20" s="12">
        <v>2.12</v>
      </c>
      <c r="B20" s="161" t="s">
        <v>2692</v>
      </c>
      <c r="C20" s="162"/>
      <c r="D20" s="163"/>
      <c r="E20" s="9">
        <v>230904.62</v>
      </c>
      <c r="F20" s="9">
        <v>230904.62</v>
      </c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2500</v>
      </c>
      <c r="F24" s="13">
        <v>85713.32</v>
      </c>
      <c r="G24" s="63" t="s">
        <v>0</v>
      </c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34853220.519999996</v>
      </c>
      <c r="F41" s="9" t="s">
        <v>0</v>
      </c>
    </row>
    <row r="42" spans="1:6" x14ac:dyDescent="0.25">
      <c r="A42" s="7" t="s">
        <v>39</v>
      </c>
      <c r="B42" s="173" t="s">
        <v>2696</v>
      </c>
      <c r="C42" s="174"/>
      <c r="D42" s="175"/>
      <c r="E42" s="20">
        <v>351874.8</v>
      </c>
      <c r="F42" s="9" t="s">
        <v>0</v>
      </c>
    </row>
    <row r="43" spans="1:6" x14ac:dyDescent="0.25">
      <c r="A43" s="7"/>
      <c r="B43" s="161" t="s">
        <v>2697</v>
      </c>
      <c r="C43" s="162"/>
      <c r="D43" s="163"/>
      <c r="E43" s="21">
        <v>306966.3</v>
      </c>
      <c r="F43" s="9"/>
    </row>
    <row r="44" spans="1:6" x14ac:dyDescent="0.25">
      <c r="A44" s="7"/>
      <c r="B44" s="161" t="s">
        <v>2698</v>
      </c>
      <c r="C44" s="162"/>
      <c r="D44" s="163"/>
      <c r="E44" s="21">
        <v>21000</v>
      </c>
      <c r="F44" s="13"/>
    </row>
    <row r="45" spans="1:6" x14ac:dyDescent="0.25">
      <c r="A45" s="7"/>
      <c r="B45" s="161" t="s">
        <v>2699</v>
      </c>
      <c r="C45" s="162"/>
      <c r="D45" s="163"/>
      <c r="E45" s="21">
        <v>23908.5</v>
      </c>
      <c r="F45" s="13"/>
    </row>
    <row r="46" spans="1:6" x14ac:dyDescent="0.25">
      <c r="A46" s="7"/>
      <c r="B46" s="167"/>
      <c r="C46" s="168"/>
      <c r="D46" s="169"/>
      <c r="E46" s="9"/>
      <c r="F46" s="13"/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/>
    </row>
    <row r="51" spans="1:7" x14ac:dyDescent="0.25">
      <c r="A51" s="7"/>
      <c r="B51" s="161"/>
      <c r="C51" s="162"/>
      <c r="D51" s="163"/>
      <c r="E51" s="9"/>
      <c r="F51" s="13" t="s">
        <v>0</v>
      </c>
    </row>
    <row r="52" spans="1:7" x14ac:dyDescent="0.25">
      <c r="A52" s="7"/>
      <c r="B52" s="161"/>
      <c r="C52" s="162"/>
      <c r="D52" s="163"/>
      <c r="E52" s="9"/>
      <c r="F52" s="13"/>
    </row>
    <row r="53" spans="1:7" x14ac:dyDescent="0.25">
      <c r="A53" s="7"/>
      <c r="B53" s="161"/>
      <c r="C53" s="162"/>
      <c r="D53" s="163"/>
      <c r="E53" s="9"/>
      <c r="F53" s="13" t="s">
        <v>0</v>
      </c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/>
      <c r="C55" s="162"/>
      <c r="D55" s="163"/>
      <c r="E55" s="9"/>
      <c r="F55" s="13"/>
    </row>
    <row r="56" spans="1:7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7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7" x14ac:dyDescent="0.25">
      <c r="A58" s="7" t="s">
        <v>0</v>
      </c>
      <c r="B58" s="153" t="s">
        <v>2700</v>
      </c>
      <c r="C58" s="154"/>
      <c r="D58" s="155"/>
      <c r="E58" s="22">
        <f>-E42+E41</f>
        <v>34501345.719999999</v>
      </c>
      <c r="F58" s="22">
        <f>+F40+F39+F32+F26+F24+F20+F19+F18+F17+F16+F15+F14+F13+F12+F11+F10</f>
        <v>34501345.719999999</v>
      </c>
    </row>
    <row r="59" spans="1:7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7" x14ac:dyDescent="0.25">
      <c r="A60" s="25" t="s">
        <v>7</v>
      </c>
      <c r="B60" s="128" t="s">
        <v>2690</v>
      </c>
      <c r="C60" s="129"/>
      <c r="D60" s="129"/>
      <c r="E60" s="26">
        <v>1798884.41</v>
      </c>
      <c r="F60" s="24"/>
    </row>
    <row r="61" spans="1:7" x14ac:dyDescent="0.25">
      <c r="A61" s="25" t="s">
        <v>8</v>
      </c>
      <c r="B61" s="159" t="s">
        <v>2701</v>
      </c>
      <c r="C61" s="160"/>
      <c r="D61" s="160"/>
      <c r="E61" s="27">
        <v>93000</v>
      </c>
      <c r="F61" s="24" t="s">
        <v>0</v>
      </c>
    </row>
    <row r="62" spans="1:7" x14ac:dyDescent="0.25">
      <c r="A62" s="25"/>
      <c r="B62" s="136" t="s">
        <v>0</v>
      </c>
      <c r="C62" s="137"/>
      <c r="D62" s="138"/>
      <c r="E62" s="28" t="s">
        <v>0</v>
      </c>
      <c r="F62" s="24" t="s">
        <v>0</v>
      </c>
    </row>
    <row r="63" spans="1:7" x14ac:dyDescent="0.25">
      <c r="A63" s="25" t="s">
        <v>37</v>
      </c>
      <c r="B63" s="128" t="s">
        <v>41</v>
      </c>
      <c r="C63" s="129"/>
      <c r="D63" s="129"/>
      <c r="E63" s="26">
        <f>+E61+E60</f>
        <v>1891884.41</v>
      </c>
      <c r="F63" s="24" t="s">
        <v>0</v>
      </c>
      <c r="G63" s="63"/>
    </row>
    <row r="64" spans="1:7" x14ac:dyDescent="0.25">
      <c r="A64" s="25" t="s">
        <v>39</v>
      </c>
      <c r="B64" s="141" t="s">
        <v>2702</v>
      </c>
      <c r="C64" s="142"/>
      <c r="D64" s="143"/>
      <c r="E64" s="29">
        <v>205500</v>
      </c>
      <c r="F64" s="24"/>
    </row>
    <row r="65" spans="1:6" x14ac:dyDescent="0.25">
      <c r="A65" s="25" t="s">
        <v>0</v>
      </c>
      <c r="B65" s="144" t="s">
        <v>2703</v>
      </c>
      <c r="C65" s="145"/>
      <c r="D65" s="146"/>
      <c r="E65" s="28">
        <v>205500</v>
      </c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 t="s">
        <v>0</v>
      </c>
      <c r="B78" s="128" t="s">
        <v>0</v>
      </c>
      <c r="C78" s="129"/>
      <c r="D78" s="130"/>
      <c r="E78" s="31" t="s">
        <v>0</v>
      </c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2704</v>
      </c>
      <c r="C86" s="132"/>
      <c r="D86" s="133"/>
      <c r="E86" s="33">
        <v>1313484.4099999999</v>
      </c>
      <c r="F86" s="24" t="s">
        <v>0</v>
      </c>
    </row>
    <row r="87" spans="1:6" x14ac:dyDescent="0.25">
      <c r="A87" s="76"/>
      <c r="B87" s="134" t="s">
        <v>2688</v>
      </c>
      <c r="C87" s="134"/>
      <c r="D87" s="135"/>
      <c r="E87" s="33">
        <v>372900</v>
      </c>
      <c r="F87" s="24"/>
    </row>
    <row r="88" spans="1:6" x14ac:dyDescent="0.25">
      <c r="A88" s="76"/>
      <c r="B88" s="121" t="s">
        <v>2705</v>
      </c>
      <c r="C88" s="121"/>
      <c r="D88" s="122"/>
      <c r="E88" s="33">
        <f>+E87+E86</f>
        <v>1686384.41</v>
      </c>
      <c r="F88" s="24"/>
    </row>
    <row r="89" spans="1:6" x14ac:dyDescent="0.25">
      <c r="A89" s="123" t="s">
        <v>42</v>
      </c>
      <c r="B89" s="124"/>
      <c r="C89" s="124"/>
      <c r="D89" s="125"/>
      <c r="E89" s="34"/>
      <c r="F89" s="35"/>
    </row>
    <row r="90" spans="1:6" x14ac:dyDescent="0.25">
      <c r="A90" s="36" t="s">
        <v>43</v>
      </c>
      <c r="B90" s="126" t="s">
        <v>2370</v>
      </c>
      <c r="C90" s="127"/>
      <c r="D90" s="127"/>
      <c r="E90" s="37">
        <v>4519050.54</v>
      </c>
      <c r="F90" s="35"/>
    </row>
    <row r="91" spans="1:6" x14ac:dyDescent="0.25">
      <c r="A91" s="36" t="s">
        <v>8</v>
      </c>
      <c r="B91" s="110" t="s">
        <v>2343</v>
      </c>
      <c r="C91" s="111"/>
      <c r="D91" s="112"/>
      <c r="E91" s="37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6"/>
      <c r="B93" s="110"/>
      <c r="C93" s="111"/>
      <c r="D93" s="112"/>
      <c r="E93" s="38"/>
      <c r="F93" s="35"/>
    </row>
    <row r="94" spans="1:6" x14ac:dyDescent="0.25">
      <c r="A94" s="36"/>
      <c r="B94" s="110"/>
      <c r="C94" s="111"/>
      <c r="D94" s="112"/>
      <c r="E94" s="38"/>
      <c r="F94" s="35"/>
    </row>
    <row r="95" spans="1:6" x14ac:dyDescent="0.25">
      <c r="A95" s="39" t="s">
        <v>37</v>
      </c>
      <c r="B95" s="113" t="s">
        <v>2201</v>
      </c>
      <c r="C95" s="114"/>
      <c r="D95" s="115"/>
      <c r="E95" s="40">
        <v>0</v>
      </c>
      <c r="F95" s="35"/>
    </row>
    <row r="96" spans="1:6" x14ac:dyDescent="0.25">
      <c r="A96" s="39"/>
      <c r="B96" s="110" t="s">
        <v>0</v>
      </c>
      <c r="C96" s="111"/>
      <c r="D96" s="111"/>
      <c r="E96" s="38" t="s">
        <v>0</v>
      </c>
      <c r="F96" s="35"/>
    </row>
    <row r="97" spans="1:6" x14ac:dyDescent="0.25">
      <c r="A97" s="39"/>
      <c r="B97" s="110" t="s">
        <v>0</v>
      </c>
      <c r="C97" s="111"/>
      <c r="D97" s="111"/>
      <c r="E97" s="37" t="s">
        <v>0</v>
      </c>
      <c r="F97" s="35"/>
    </row>
    <row r="98" spans="1:6" x14ac:dyDescent="0.25">
      <c r="A98" s="39"/>
      <c r="B98" s="116" t="s">
        <v>2361</v>
      </c>
      <c r="C98" s="117"/>
      <c r="D98" s="117"/>
      <c r="E98" s="41">
        <f>+E91+E90</f>
        <v>4519050.54</v>
      </c>
      <c r="F98" s="42"/>
    </row>
    <row r="99" spans="1:6" x14ac:dyDescent="0.25">
      <c r="A99" s="118" t="s">
        <v>46</v>
      </c>
      <c r="B99" s="119"/>
      <c r="C99" s="119"/>
      <c r="D99" s="120"/>
      <c r="E99" s="43"/>
      <c r="F99" s="44"/>
    </row>
    <row r="100" spans="1:6" x14ac:dyDescent="0.25">
      <c r="A100" s="45">
        <v>1</v>
      </c>
      <c r="B100" s="98" t="s">
        <v>2328</v>
      </c>
      <c r="C100" s="99"/>
      <c r="D100" s="100"/>
      <c r="E100" s="43">
        <v>61111.3</v>
      </c>
      <c r="F100" s="44"/>
    </row>
    <row r="101" spans="1:6" x14ac:dyDescent="0.25">
      <c r="A101" s="45"/>
      <c r="B101" s="107" t="s">
        <v>47</v>
      </c>
      <c r="C101" s="108"/>
      <c r="D101" s="109"/>
      <c r="E101" s="46"/>
      <c r="F101" s="44"/>
    </row>
    <row r="102" spans="1:6" x14ac:dyDescent="0.25">
      <c r="A102" s="45" t="s">
        <v>0</v>
      </c>
      <c r="B102" s="98"/>
      <c r="C102" s="99"/>
      <c r="D102" s="100"/>
      <c r="E102" s="47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5"/>
      <c r="B104" s="107" t="s">
        <v>48</v>
      </c>
      <c r="C104" s="108"/>
      <c r="D104" s="109"/>
      <c r="E104" s="43"/>
      <c r="F104" s="44"/>
    </row>
    <row r="105" spans="1:6" x14ac:dyDescent="0.25">
      <c r="A105" s="45"/>
      <c r="B105" s="98"/>
      <c r="C105" s="99"/>
      <c r="D105" s="100"/>
      <c r="E105" s="48"/>
      <c r="F105" s="44"/>
    </row>
    <row r="106" spans="1:6" x14ac:dyDescent="0.25">
      <c r="A106" s="49"/>
      <c r="B106" s="98"/>
      <c r="C106" s="99"/>
      <c r="D106" s="100"/>
      <c r="E106" s="50"/>
      <c r="F106" s="44"/>
    </row>
    <row r="107" spans="1:6" x14ac:dyDescent="0.25">
      <c r="A107" s="51"/>
      <c r="B107" s="101" t="s">
        <v>2320</v>
      </c>
      <c r="C107" s="102"/>
      <c r="D107" s="103"/>
      <c r="E107" s="52">
        <v>61111.3</v>
      </c>
      <c r="F107" s="44"/>
    </row>
    <row r="108" spans="1:6" x14ac:dyDescent="0.25">
      <c r="A108" s="104" t="s">
        <v>50</v>
      </c>
      <c r="B108" s="105"/>
      <c r="C108" s="105"/>
      <c r="D108" s="106"/>
      <c r="E108" s="53"/>
      <c r="F108" s="54"/>
    </row>
    <row r="109" spans="1:6" x14ac:dyDescent="0.25">
      <c r="A109" s="55">
        <v>1</v>
      </c>
      <c r="B109" s="86" t="s">
        <v>51</v>
      </c>
      <c r="C109" s="87"/>
      <c r="D109" s="88"/>
      <c r="E109" s="53">
        <v>0</v>
      </c>
      <c r="F109" s="54"/>
    </row>
    <row r="110" spans="1:6" x14ac:dyDescent="0.25">
      <c r="A110" s="55"/>
      <c r="B110" s="89" t="s">
        <v>52</v>
      </c>
      <c r="C110" s="90"/>
      <c r="D110" s="91"/>
      <c r="E110" s="56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7" t="s">
        <v>0</v>
      </c>
      <c r="F111" s="54"/>
    </row>
    <row r="112" spans="1:6" x14ac:dyDescent="0.25">
      <c r="A112" s="55"/>
      <c r="B112" s="86"/>
      <c r="C112" s="87"/>
      <c r="D112" s="88"/>
      <c r="E112" s="58"/>
      <c r="F112" s="54"/>
    </row>
    <row r="113" spans="1:6" x14ac:dyDescent="0.25">
      <c r="A113" s="55"/>
      <c r="B113" s="89" t="s">
        <v>53</v>
      </c>
      <c r="C113" s="90"/>
      <c r="D113" s="91"/>
      <c r="E113" s="53">
        <v>0</v>
      </c>
      <c r="F113" s="54"/>
    </row>
    <row r="114" spans="1:6" x14ac:dyDescent="0.25">
      <c r="A114" s="55"/>
      <c r="B114" s="86" t="s">
        <v>0</v>
      </c>
      <c r="C114" s="87"/>
      <c r="D114" s="88"/>
      <c r="E114" s="58" t="s">
        <v>0</v>
      </c>
      <c r="F114" s="54"/>
    </row>
    <row r="115" spans="1:6" x14ac:dyDescent="0.25">
      <c r="A115" s="59"/>
      <c r="B115" s="86"/>
      <c r="C115" s="87"/>
      <c r="D115" s="88"/>
      <c r="E115" s="60"/>
      <c r="F115" s="54"/>
    </row>
    <row r="116" spans="1:6" x14ac:dyDescent="0.25">
      <c r="A116" s="61"/>
      <c r="B116" s="92" t="s">
        <v>54</v>
      </c>
      <c r="C116" s="93"/>
      <c r="D116" s="94"/>
      <c r="E116" s="62">
        <v>0</v>
      </c>
      <c r="F116" s="54"/>
    </row>
    <row r="117" spans="1:6" x14ac:dyDescent="0.25">
      <c r="A117" s="95" t="s">
        <v>2388</v>
      </c>
      <c r="B117" s="96"/>
      <c r="C117" s="96"/>
      <c r="D117" s="97"/>
      <c r="E117" s="64"/>
      <c r="F117" s="65"/>
    </row>
    <row r="118" spans="1:6" x14ac:dyDescent="0.25">
      <c r="A118" s="66">
        <v>1</v>
      </c>
      <c r="B118" s="77" t="s">
        <v>2398</v>
      </c>
      <c r="C118" s="78"/>
      <c r="D118" s="79"/>
      <c r="E118" s="64">
        <v>10000000</v>
      </c>
      <c r="F118" s="65"/>
    </row>
    <row r="119" spans="1:6" x14ac:dyDescent="0.25">
      <c r="A119" s="66"/>
      <c r="B119" s="83" t="s">
        <v>2384</v>
      </c>
      <c r="C119" s="84"/>
      <c r="D119" s="85"/>
      <c r="E119" s="67"/>
      <c r="F119" s="65"/>
    </row>
    <row r="120" spans="1:6" x14ac:dyDescent="0.25">
      <c r="A120" s="66"/>
      <c r="B120" s="77"/>
      <c r="C120" s="78"/>
      <c r="D120" s="79"/>
      <c r="E120" s="68"/>
      <c r="F120" s="65"/>
    </row>
    <row r="121" spans="1:6" x14ac:dyDescent="0.25">
      <c r="A121" s="66"/>
      <c r="B121" s="77"/>
      <c r="C121" s="78"/>
      <c r="D121" s="79"/>
      <c r="E121" s="69"/>
      <c r="F121" s="65"/>
    </row>
    <row r="122" spans="1:6" x14ac:dyDescent="0.25">
      <c r="A122" s="66"/>
      <c r="B122" s="83" t="s">
        <v>2385</v>
      </c>
      <c r="C122" s="84"/>
      <c r="D122" s="85"/>
      <c r="E122" s="64">
        <v>0</v>
      </c>
      <c r="F122" s="65"/>
    </row>
    <row r="123" spans="1:6" x14ac:dyDescent="0.25">
      <c r="A123" s="66"/>
      <c r="B123" s="77" t="s">
        <v>0</v>
      </c>
      <c r="C123" s="78"/>
      <c r="D123" s="79"/>
      <c r="E123" s="69" t="s">
        <v>0</v>
      </c>
      <c r="F123" s="65"/>
    </row>
    <row r="124" spans="1:6" x14ac:dyDescent="0.25">
      <c r="A124" s="70"/>
      <c r="B124" s="77"/>
      <c r="C124" s="78"/>
      <c r="D124" s="79"/>
      <c r="E124" s="71"/>
      <c r="F124" s="65"/>
    </row>
    <row r="125" spans="1:6" x14ac:dyDescent="0.25">
      <c r="A125" s="72"/>
      <c r="B125" s="80" t="s">
        <v>2387</v>
      </c>
      <c r="C125" s="81"/>
      <c r="D125" s="82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A99:D99"/>
    <mergeCell ref="B88:D88"/>
    <mergeCell ref="A89:D89"/>
    <mergeCell ref="B90:D90"/>
    <mergeCell ref="B91:D91"/>
    <mergeCell ref="B92:D92"/>
    <mergeCell ref="B93:D93"/>
    <mergeCell ref="B106:D106"/>
    <mergeCell ref="B107:D107"/>
    <mergeCell ref="A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24:D124"/>
    <mergeCell ref="B125:D12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A117:D11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.28515625" customWidth="1"/>
    <col min="4" max="4" width="13.85546875" customWidth="1"/>
    <col min="5" max="5" width="18.7109375" customWidth="1"/>
    <col min="6" max="6" width="22.5703125" customWidth="1"/>
    <col min="7" max="7" width="13.5703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2572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2573</v>
      </c>
      <c r="C7" s="171"/>
      <c r="D7" s="172"/>
      <c r="E7" s="8">
        <v>33076734.609999999</v>
      </c>
      <c r="F7" s="9"/>
    </row>
    <row r="8" spans="1:7" x14ac:dyDescent="0.25">
      <c r="A8" s="7" t="s">
        <v>8</v>
      </c>
      <c r="B8" s="193" t="s">
        <v>2574</v>
      </c>
      <c r="C8" s="194"/>
      <c r="D8" s="195"/>
      <c r="E8" s="10">
        <v>11645683.33</v>
      </c>
      <c r="F8" s="11"/>
    </row>
    <row r="9" spans="1:7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2580</v>
      </c>
      <c r="C10" s="162"/>
      <c r="D10" s="163"/>
      <c r="E10" s="9">
        <v>4186500</v>
      </c>
      <c r="F10" s="13">
        <v>4178426.09</v>
      </c>
      <c r="G10" s="63"/>
    </row>
    <row r="11" spans="1:7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7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7" x14ac:dyDescent="0.25">
      <c r="A13" s="12">
        <v>2.4</v>
      </c>
      <c r="B13" s="161" t="s">
        <v>2581</v>
      </c>
      <c r="C13" s="162"/>
      <c r="D13" s="163"/>
      <c r="E13" s="9">
        <v>7458083.3300000001</v>
      </c>
      <c r="F13" s="9">
        <v>7469016.2599999998</v>
      </c>
      <c r="G13" s="63"/>
    </row>
    <row r="14" spans="1:7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7" x14ac:dyDescent="0.25">
      <c r="A16" s="12">
        <v>2.7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3095314.25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745920.39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1100</v>
      </c>
      <c r="F24" s="13">
        <v>71713.320000000007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2563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2548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44722417.939999998</v>
      </c>
      <c r="F40" s="9" t="s">
        <v>0</v>
      </c>
    </row>
    <row r="41" spans="1:6" x14ac:dyDescent="0.25">
      <c r="A41" s="7" t="s">
        <v>39</v>
      </c>
      <c r="B41" s="173" t="s">
        <v>2575</v>
      </c>
      <c r="C41" s="174"/>
      <c r="D41" s="175"/>
      <c r="E41" s="20">
        <v>8241579.4699999997</v>
      </c>
      <c r="F41" s="9" t="s">
        <v>0</v>
      </c>
    </row>
    <row r="42" spans="1:6" x14ac:dyDescent="0.25">
      <c r="A42" s="7"/>
      <c r="B42" s="161" t="s">
        <v>2582</v>
      </c>
      <c r="C42" s="162"/>
      <c r="D42" s="163"/>
      <c r="E42" s="21">
        <v>362896.86</v>
      </c>
      <c r="F42" s="9" t="s">
        <v>0</v>
      </c>
    </row>
    <row r="43" spans="1:6" x14ac:dyDescent="0.25">
      <c r="A43" s="7"/>
      <c r="B43" s="161" t="s">
        <v>2583</v>
      </c>
      <c r="C43" s="162"/>
      <c r="D43" s="163"/>
      <c r="E43" s="21">
        <v>43075.8</v>
      </c>
      <c r="F43" s="13" t="s">
        <v>0</v>
      </c>
    </row>
    <row r="44" spans="1:6" x14ac:dyDescent="0.25">
      <c r="A44" s="7"/>
      <c r="B44" s="161" t="s">
        <v>2584</v>
      </c>
      <c r="C44" s="162"/>
      <c r="D44" s="163"/>
      <c r="E44" s="21">
        <v>374258.5</v>
      </c>
      <c r="F44" s="13" t="s">
        <v>0</v>
      </c>
    </row>
    <row r="45" spans="1:6" x14ac:dyDescent="0.25">
      <c r="A45" s="7"/>
      <c r="B45" s="167" t="s">
        <v>2585</v>
      </c>
      <c r="C45" s="168"/>
      <c r="D45" s="169"/>
      <c r="E45" s="9">
        <v>79113.929999999993</v>
      </c>
      <c r="F45" s="13" t="s">
        <v>0</v>
      </c>
    </row>
    <row r="46" spans="1:6" x14ac:dyDescent="0.25">
      <c r="A46" s="7"/>
      <c r="B46" s="161" t="s">
        <v>2586</v>
      </c>
      <c r="C46" s="162"/>
      <c r="D46" s="163"/>
      <c r="E46" s="9">
        <v>7382234.3799999999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2576</v>
      </c>
      <c r="C57" s="154"/>
      <c r="D57" s="155"/>
      <c r="E57" s="22">
        <f>-E41+E40</f>
        <v>36480838.469999999</v>
      </c>
      <c r="F57" s="22">
        <f>SUM(F7:F56)</f>
        <v>36480838.469999991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2573</v>
      </c>
      <c r="C59" s="129"/>
      <c r="D59" s="129"/>
      <c r="E59" s="26">
        <v>412655.68</v>
      </c>
      <c r="F59" s="24"/>
    </row>
    <row r="60" spans="1:6" x14ac:dyDescent="0.25">
      <c r="A60" s="25" t="s">
        <v>8</v>
      </c>
      <c r="B60" s="159" t="s">
        <v>2577</v>
      </c>
      <c r="C60" s="160"/>
      <c r="D60" s="160"/>
      <c r="E60" s="27">
        <v>227496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640151.67999999993</v>
      </c>
      <c r="F62" s="24" t="s">
        <v>0</v>
      </c>
    </row>
    <row r="63" spans="1:6" x14ac:dyDescent="0.25">
      <c r="A63" s="25" t="s">
        <v>39</v>
      </c>
      <c r="B63" s="141" t="s">
        <v>2578</v>
      </c>
      <c r="C63" s="142"/>
      <c r="D63" s="143"/>
      <c r="E63" s="29">
        <v>72614.649999999994</v>
      </c>
      <c r="F63" s="24"/>
    </row>
    <row r="64" spans="1:6" x14ac:dyDescent="0.25">
      <c r="A64" s="25" t="s">
        <v>0</v>
      </c>
      <c r="B64" s="199" t="s">
        <v>2587</v>
      </c>
      <c r="C64" s="200"/>
      <c r="D64" s="201"/>
      <c r="E64" s="28">
        <v>68047</v>
      </c>
      <c r="F64" s="24"/>
    </row>
    <row r="65" spans="1:6" x14ac:dyDescent="0.25">
      <c r="A65" s="30"/>
      <c r="B65" s="147" t="s">
        <v>2588</v>
      </c>
      <c r="C65" s="148"/>
      <c r="D65" s="149"/>
      <c r="E65" s="28">
        <v>2932.91</v>
      </c>
      <c r="F65" s="24" t="s">
        <v>0</v>
      </c>
    </row>
    <row r="66" spans="1:6" x14ac:dyDescent="0.25">
      <c r="A66" s="25" t="s">
        <v>0</v>
      </c>
      <c r="B66" s="150" t="s">
        <v>2589</v>
      </c>
      <c r="C66" s="151"/>
      <c r="D66" s="152"/>
      <c r="E66" s="28">
        <v>1634.74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2579</v>
      </c>
      <c r="C85" s="132"/>
      <c r="D85" s="133"/>
      <c r="E85" s="33">
        <f>-E63+E62</f>
        <v>567537.02999999991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.140625" customWidth="1"/>
    <col min="3" max="3" width="12" customWidth="1"/>
    <col min="4" max="4" width="11.28515625" customWidth="1"/>
    <col min="5" max="5" width="20.140625" customWidth="1"/>
    <col min="6" max="6" width="21.7109375" customWidth="1"/>
    <col min="7" max="7" width="11.7109375" bestFit="1" customWidth="1"/>
    <col min="9" max="9" width="10.42578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1228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1229</v>
      </c>
      <c r="C7" s="171"/>
      <c r="D7" s="172"/>
      <c r="E7" s="8">
        <v>29014666.309999999</v>
      </c>
      <c r="F7" s="9"/>
    </row>
    <row r="8" spans="1:7" x14ac:dyDescent="0.25">
      <c r="A8" s="7" t="s">
        <v>8</v>
      </c>
      <c r="B8" s="193" t="s">
        <v>1230</v>
      </c>
      <c r="C8" s="194"/>
      <c r="D8" s="195"/>
      <c r="E8" s="10">
        <v>6613498.5899999999</v>
      </c>
      <c r="F8" s="11"/>
    </row>
    <row r="9" spans="1:7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1201</v>
      </c>
      <c r="C10" s="162"/>
      <c r="D10" s="163"/>
      <c r="E10" s="9"/>
      <c r="F10" s="13">
        <v>460029.14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1233</v>
      </c>
      <c r="C13" s="162"/>
      <c r="D13" s="163"/>
      <c r="E13" s="9">
        <v>3768983.24</v>
      </c>
      <c r="F13" s="9">
        <v>3848390.11</v>
      </c>
      <c r="G13" s="63" t="s">
        <v>0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>
        <v>2463710.35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53719.519999999997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3200</v>
      </c>
      <c r="F24" s="13">
        <v>19613.32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>
        <v>377605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35628164.899999999</v>
      </c>
      <c r="F40" s="9" t="s">
        <v>0</v>
      </c>
    </row>
    <row r="41" spans="1:6" x14ac:dyDescent="0.25">
      <c r="A41" s="7" t="s">
        <v>39</v>
      </c>
      <c r="B41" s="173" t="s">
        <v>1231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1234</v>
      </c>
      <c r="C57" s="154"/>
      <c r="D57" s="155"/>
      <c r="E57" s="22">
        <f>-E41+E40</f>
        <v>35628164.899999999</v>
      </c>
      <c r="F57" s="22">
        <f>SUM(F7:F56)</f>
        <v>35628164.899999999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1229</v>
      </c>
      <c r="C59" s="129"/>
      <c r="D59" s="129"/>
      <c r="E59" s="26">
        <v>3606273.85</v>
      </c>
      <c r="F59" s="24"/>
    </row>
    <row r="60" spans="1:6" x14ac:dyDescent="0.25">
      <c r="A60" s="25" t="s">
        <v>8</v>
      </c>
      <c r="B60" s="159" t="s">
        <v>1235</v>
      </c>
      <c r="C60" s="160"/>
      <c r="D60" s="160"/>
      <c r="E60" s="27">
        <v>411240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4017513.85</v>
      </c>
      <c r="F62" s="24" t="s">
        <v>0</v>
      </c>
    </row>
    <row r="63" spans="1:6" x14ac:dyDescent="0.25">
      <c r="A63" s="25" t="s">
        <v>39</v>
      </c>
      <c r="B63" s="141" t="s">
        <v>1236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1237</v>
      </c>
      <c r="C83" s="132"/>
      <c r="D83" s="133"/>
      <c r="E83" s="33">
        <f>-E63+E62</f>
        <v>4017513.85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1238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1239</v>
      </c>
      <c r="C86" s="111"/>
      <c r="D86" s="112"/>
      <c r="E86" s="37">
        <v>20000</v>
      </c>
      <c r="F86" s="35"/>
    </row>
    <row r="87" spans="1:6" x14ac:dyDescent="0.25">
      <c r="A87" s="36"/>
      <c r="B87" s="110" t="s">
        <v>1240</v>
      </c>
      <c r="C87" s="111"/>
      <c r="D87" s="112"/>
      <c r="E87" s="38">
        <v>20000</v>
      </c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1241</v>
      </c>
      <c r="C92" s="117"/>
      <c r="D92" s="117"/>
      <c r="E92" s="41">
        <f>+E86+E85</f>
        <v>5821008.7999999998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1213</v>
      </c>
      <c r="C94" s="99"/>
      <c r="D94" s="100"/>
      <c r="E94" s="43">
        <v>11321.8</v>
      </c>
      <c r="F94" s="44"/>
    </row>
    <row r="95" spans="1:6" x14ac:dyDescent="0.25">
      <c r="A95" s="45"/>
      <c r="B95" s="107" t="s">
        <v>47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/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1214</v>
      </c>
      <c r="C101" s="102"/>
      <c r="D101" s="103"/>
      <c r="E101" s="52">
        <v>11321.8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activeCell="I19" sqref="I19"/>
    </sheetView>
  </sheetViews>
  <sheetFormatPr defaultRowHeight="15" x14ac:dyDescent="0.25"/>
  <cols>
    <col min="3" max="3" width="11.7109375" customWidth="1"/>
    <col min="4" max="5" width="19.285156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1215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1216</v>
      </c>
      <c r="C7" s="171"/>
      <c r="D7" s="172"/>
      <c r="E7" s="8">
        <v>32805835.84</v>
      </c>
      <c r="F7" s="9"/>
    </row>
    <row r="8" spans="1:6" x14ac:dyDescent="0.25">
      <c r="A8" s="7" t="s">
        <v>8</v>
      </c>
      <c r="B8" s="193" t="s">
        <v>1217</v>
      </c>
      <c r="C8" s="194"/>
      <c r="D8" s="195"/>
      <c r="E8" s="10">
        <v>1650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1201</v>
      </c>
      <c r="C10" s="162"/>
      <c r="D10" s="163"/>
      <c r="E10" s="9"/>
      <c r="F10" s="13">
        <v>460029.14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1138</v>
      </c>
      <c r="C13" s="162"/>
      <c r="D13" s="163"/>
      <c r="E13" s="9" t="s">
        <v>0</v>
      </c>
      <c r="F13" s="9">
        <v>79406.87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57204.78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53719.519999999997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1650</v>
      </c>
      <c r="F24" s="13">
        <v>16413.32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32807485.84</v>
      </c>
      <c r="F40" s="9" t="s">
        <v>0</v>
      </c>
    </row>
    <row r="41" spans="1:6" x14ac:dyDescent="0.25">
      <c r="A41" s="7" t="s">
        <v>39</v>
      </c>
      <c r="B41" s="173" t="s">
        <v>1218</v>
      </c>
      <c r="C41" s="174"/>
      <c r="D41" s="175"/>
      <c r="E41" s="20">
        <v>3792819.53</v>
      </c>
      <c r="F41" s="9" t="s">
        <v>0</v>
      </c>
    </row>
    <row r="42" spans="1:6" x14ac:dyDescent="0.25">
      <c r="A42" s="7"/>
      <c r="B42" s="161" t="s">
        <v>1223</v>
      </c>
      <c r="C42" s="162"/>
      <c r="D42" s="163"/>
      <c r="E42" s="21">
        <v>66348.67</v>
      </c>
      <c r="F42" s="9" t="s">
        <v>0</v>
      </c>
    </row>
    <row r="43" spans="1:6" x14ac:dyDescent="0.25">
      <c r="A43" s="7"/>
      <c r="B43" s="161" t="s">
        <v>1224</v>
      </c>
      <c r="C43" s="162"/>
      <c r="D43" s="163"/>
      <c r="E43" s="21">
        <v>3726470.86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1219</v>
      </c>
      <c r="C57" s="154"/>
      <c r="D57" s="155"/>
      <c r="E57" s="22">
        <f>-E41+E40</f>
        <v>29014666.309999999</v>
      </c>
      <c r="F57" s="22">
        <f>SUM(F7:F56)</f>
        <v>29014666.310000002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1216</v>
      </c>
      <c r="C59" s="129"/>
      <c r="D59" s="129"/>
      <c r="E59" s="26">
        <v>3690360.65</v>
      </c>
      <c r="F59" s="24"/>
    </row>
    <row r="60" spans="1:6" x14ac:dyDescent="0.25">
      <c r="A60" s="25" t="s">
        <v>8</v>
      </c>
      <c r="B60" s="159" t="s">
        <v>1220</v>
      </c>
      <c r="C60" s="160"/>
      <c r="D60" s="160"/>
      <c r="E60" s="27">
        <v>97544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3787904.65</v>
      </c>
      <c r="F62" s="24" t="s">
        <v>0</v>
      </c>
    </row>
    <row r="63" spans="1:6" x14ac:dyDescent="0.25">
      <c r="A63" s="25" t="s">
        <v>39</v>
      </c>
      <c r="B63" s="141" t="s">
        <v>1221</v>
      </c>
      <c r="C63" s="142"/>
      <c r="D63" s="143"/>
      <c r="E63" s="29">
        <v>181630.8</v>
      </c>
      <c r="F63" s="24"/>
    </row>
    <row r="64" spans="1:6" x14ac:dyDescent="0.25">
      <c r="A64" s="25" t="s">
        <v>0</v>
      </c>
      <c r="B64" s="199" t="s">
        <v>1225</v>
      </c>
      <c r="C64" s="200"/>
      <c r="D64" s="201"/>
      <c r="E64" s="28">
        <v>31185</v>
      </c>
      <c r="F64" s="24"/>
    </row>
    <row r="65" spans="1:6" x14ac:dyDescent="0.25">
      <c r="A65" s="30"/>
      <c r="B65" s="199" t="s">
        <v>1226</v>
      </c>
      <c r="C65" s="200"/>
      <c r="D65" s="201"/>
      <c r="E65" s="28">
        <v>445.8</v>
      </c>
      <c r="F65" s="24" t="s">
        <v>0</v>
      </c>
    </row>
    <row r="66" spans="1:6" x14ac:dyDescent="0.25">
      <c r="A66" s="25" t="s">
        <v>0</v>
      </c>
      <c r="B66" s="150" t="s">
        <v>1227</v>
      </c>
      <c r="C66" s="151"/>
      <c r="D66" s="152"/>
      <c r="E66" s="28">
        <v>150000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1222</v>
      </c>
      <c r="C83" s="132"/>
      <c r="D83" s="133"/>
      <c r="E83" s="33">
        <f>-E63+E62</f>
        <v>3606273.85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1213</v>
      </c>
      <c r="C94" s="99"/>
      <c r="D94" s="100"/>
      <c r="E94" s="43">
        <v>11321.8</v>
      </c>
      <c r="F94" s="44"/>
    </row>
    <row r="95" spans="1:6" x14ac:dyDescent="0.25">
      <c r="A95" s="45"/>
      <c r="B95" s="107" t="s">
        <v>47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/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1214</v>
      </c>
      <c r="C101" s="102"/>
      <c r="D101" s="103"/>
      <c r="E101" s="52">
        <v>11321.8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B101" sqref="B101:D101"/>
    </sheetView>
  </sheetViews>
  <sheetFormatPr defaultRowHeight="15" x14ac:dyDescent="0.25"/>
  <cols>
    <col min="2" max="2" width="15.42578125" customWidth="1"/>
    <col min="3" max="3" width="13.28515625" customWidth="1"/>
    <col min="4" max="4" width="16.7109375" customWidth="1"/>
    <col min="5" max="5" width="19.42578125" customWidth="1"/>
    <col min="6" max="6" width="20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1198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1199</v>
      </c>
      <c r="C7" s="171"/>
      <c r="D7" s="172"/>
      <c r="E7" s="8">
        <v>31085953.190000001</v>
      </c>
      <c r="F7" s="9"/>
    </row>
    <row r="8" spans="1:7" x14ac:dyDescent="0.25">
      <c r="A8" s="7" t="s">
        <v>8</v>
      </c>
      <c r="B8" s="193" t="s">
        <v>1200</v>
      </c>
      <c r="C8" s="194"/>
      <c r="D8" s="195"/>
      <c r="E8" s="10">
        <v>4189550</v>
      </c>
      <c r="F8" s="11"/>
    </row>
    <row r="9" spans="1:7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1201</v>
      </c>
      <c r="C10" s="162"/>
      <c r="D10" s="163"/>
      <c r="E10" s="9">
        <v>4186500</v>
      </c>
      <c r="F10" s="13">
        <v>4186500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1138</v>
      </c>
      <c r="C13" s="162"/>
      <c r="D13" s="163"/>
      <c r="E13" s="9" t="s">
        <v>0</v>
      </c>
      <c r="F13" s="9">
        <v>79406.87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57204.78</v>
      </c>
      <c r="G16" s="63" t="s">
        <v>0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120068.19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3050</v>
      </c>
      <c r="F24" s="13">
        <v>14763.32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35275503.189999998</v>
      </c>
      <c r="F40" s="9" t="s">
        <v>0</v>
      </c>
    </row>
    <row r="41" spans="1:6" x14ac:dyDescent="0.25">
      <c r="A41" s="7" t="s">
        <v>39</v>
      </c>
      <c r="B41" s="173" t="s">
        <v>1202</v>
      </c>
      <c r="C41" s="174"/>
      <c r="D41" s="175"/>
      <c r="E41" s="20">
        <v>2469667.35</v>
      </c>
      <c r="F41" s="9" t="s">
        <v>0</v>
      </c>
    </row>
    <row r="42" spans="1:6" x14ac:dyDescent="0.25">
      <c r="A42" s="7"/>
      <c r="B42" s="161" t="s">
        <v>1203</v>
      </c>
      <c r="C42" s="162"/>
      <c r="D42" s="163"/>
      <c r="E42" s="21">
        <v>2463710.35</v>
      </c>
      <c r="F42" s="9" t="s">
        <v>0</v>
      </c>
    </row>
    <row r="43" spans="1:6" x14ac:dyDescent="0.25">
      <c r="A43" s="7"/>
      <c r="B43" s="161" t="s">
        <v>1204</v>
      </c>
      <c r="C43" s="162"/>
      <c r="D43" s="163"/>
      <c r="E43" s="21">
        <v>413</v>
      </c>
      <c r="F43" s="13"/>
    </row>
    <row r="44" spans="1:6" x14ac:dyDescent="0.25">
      <c r="A44" s="7"/>
      <c r="B44" s="161" t="s">
        <v>1205</v>
      </c>
      <c r="C44" s="162"/>
      <c r="D44" s="163"/>
      <c r="E44" s="21">
        <v>5544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1206</v>
      </c>
      <c r="C57" s="154"/>
      <c r="D57" s="155"/>
      <c r="E57" s="22">
        <f>-E41+E40</f>
        <v>32805835.839999996</v>
      </c>
      <c r="F57" s="22">
        <f>SUM(F7:F56)</f>
        <v>32805835.840000007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1199</v>
      </c>
      <c r="C59" s="129"/>
      <c r="D59" s="129"/>
      <c r="E59" s="26">
        <v>1207701.1299999999</v>
      </c>
      <c r="F59" s="24"/>
    </row>
    <row r="60" spans="1:6" x14ac:dyDescent="0.25">
      <c r="A60" s="25" t="s">
        <v>8</v>
      </c>
      <c r="B60" s="159" t="s">
        <v>1208</v>
      </c>
      <c r="C60" s="160"/>
      <c r="D60" s="160"/>
      <c r="E60" s="27">
        <v>198423.3</v>
      </c>
      <c r="F60" s="24" t="s">
        <v>0</v>
      </c>
    </row>
    <row r="61" spans="1:6" x14ac:dyDescent="0.25">
      <c r="A61" s="25"/>
      <c r="B61" s="136" t="s">
        <v>1209</v>
      </c>
      <c r="C61" s="137"/>
      <c r="D61" s="138"/>
      <c r="E61" s="28">
        <v>2357668</v>
      </c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3763792.4299999997</v>
      </c>
      <c r="F62" s="24" t="s">
        <v>0</v>
      </c>
    </row>
    <row r="63" spans="1:6" x14ac:dyDescent="0.25">
      <c r="A63" s="25" t="s">
        <v>39</v>
      </c>
      <c r="B63" s="141" t="s">
        <v>1210</v>
      </c>
      <c r="C63" s="142"/>
      <c r="D63" s="143"/>
      <c r="E63" s="29">
        <v>73431.78</v>
      </c>
      <c r="F63" s="24"/>
    </row>
    <row r="64" spans="1:6" x14ac:dyDescent="0.25">
      <c r="A64" s="25" t="s">
        <v>0</v>
      </c>
      <c r="B64" s="199" t="s">
        <v>1211</v>
      </c>
      <c r="C64" s="200"/>
      <c r="D64" s="201"/>
      <c r="E64" s="28">
        <v>73431.78</v>
      </c>
      <c r="F64" s="24"/>
    </row>
    <row r="65" spans="1:6" x14ac:dyDescent="0.25">
      <c r="A65" s="30"/>
      <c r="B65" s="199" t="s">
        <v>0</v>
      </c>
      <c r="C65" s="200"/>
      <c r="D65" s="201"/>
      <c r="E65" s="28" t="s">
        <v>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1212</v>
      </c>
      <c r="C83" s="132"/>
      <c r="D83" s="133"/>
      <c r="E83" s="33">
        <f>-E63+E62</f>
        <v>3690360.65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1213</v>
      </c>
      <c r="C94" s="99"/>
      <c r="D94" s="100"/>
      <c r="E94" s="43">
        <v>31321.8</v>
      </c>
      <c r="F94" s="44"/>
    </row>
    <row r="95" spans="1:6" x14ac:dyDescent="0.25">
      <c r="A95" s="45"/>
      <c r="B95" s="107" t="s">
        <v>1166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20000</v>
      </c>
      <c r="F98" s="44"/>
    </row>
    <row r="99" spans="1:6" x14ac:dyDescent="0.25">
      <c r="A99" s="45"/>
      <c r="B99" s="98" t="s">
        <v>1209</v>
      </c>
      <c r="C99" s="99"/>
      <c r="D99" s="100"/>
      <c r="E99" s="48">
        <v>20000</v>
      </c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1214</v>
      </c>
      <c r="C101" s="102"/>
      <c r="D101" s="103"/>
      <c r="E101" s="52">
        <v>11321.8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.85546875" customWidth="1"/>
    <col min="3" max="4" width="12" customWidth="1"/>
    <col min="5" max="5" width="19.8554687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1181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1182</v>
      </c>
      <c r="C7" s="171"/>
      <c r="D7" s="172"/>
      <c r="E7" s="8">
        <v>38781960.960000001</v>
      </c>
      <c r="F7" s="9"/>
    </row>
    <row r="8" spans="1:6" x14ac:dyDescent="0.25">
      <c r="A8" s="7" t="s">
        <v>8</v>
      </c>
      <c r="B8" s="193" t="s">
        <v>1183</v>
      </c>
      <c r="C8" s="194"/>
      <c r="D8" s="195"/>
      <c r="E8" s="10">
        <v>955925.94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1189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1138</v>
      </c>
      <c r="C13" s="162"/>
      <c r="D13" s="163"/>
      <c r="E13" s="9" t="s">
        <v>0</v>
      </c>
      <c r="F13" s="9">
        <v>79406.87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>
        <v>915750</v>
      </c>
      <c r="F18" s="13">
        <v>923493.35</v>
      </c>
      <c r="G18" s="63" t="s">
        <v>0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126025.19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3900</v>
      </c>
      <c r="F24" s="13">
        <v>11713.32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>
        <v>36275.94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39737886.899999999</v>
      </c>
      <c r="F40" s="9" t="s">
        <v>0</v>
      </c>
    </row>
    <row r="41" spans="1:6" x14ac:dyDescent="0.25">
      <c r="A41" s="7" t="s">
        <v>39</v>
      </c>
      <c r="B41" s="173" t="s">
        <v>1184</v>
      </c>
      <c r="C41" s="174"/>
      <c r="D41" s="175"/>
      <c r="E41" s="20">
        <v>8651933.7100000009</v>
      </c>
      <c r="F41" s="9" t="s">
        <v>0</v>
      </c>
    </row>
    <row r="42" spans="1:6" x14ac:dyDescent="0.25">
      <c r="A42" s="7"/>
      <c r="B42" s="161" t="s">
        <v>871</v>
      </c>
      <c r="C42" s="162"/>
      <c r="D42" s="163"/>
      <c r="E42" s="21">
        <v>36275.94</v>
      </c>
      <c r="F42" s="9" t="s">
        <v>0</v>
      </c>
    </row>
    <row r="43" spans="1:6" x14ac:dyDescent="0.25">
      <c r="A43" s="7"/>
      <c r="B43" s="161" t="s">
        <v>1192</v>
      </c>
      <c r="C43" s="162"/>
      <c r="D43" s="163"/>
      <c r="E43" s="21">
        <v>153167.44</v>
      </c>
      <c r="F43" s="13"/>
    </row>
    <row r="44" spans="1:6" x14ac:dyDescent="0.25">
      <c r="A44" s="7"/>
      <c r="B44" s="161" t="s">
        <v>1193</v>
      </c>
      <c r="C44" s="162"/>
      <c r="D44" s="163"/>
      <c r="E44" s="21">
        <v>4428672.96</v>
      </c>
      <c r="F44" s="13" t="s">
        <v>0</v>
      </c>
    </row>
    <row r="45" spans="1:6" x14ac:dyDescent="0.25">
      <c r="A45" s="7"/>
      <c r="B45" s="167" t="s">
        <v>1194</v>
      </c>
      <c r="C45" s="168"/>
      <c r="D45" s="169"/>
      <c r="E45" s="9">
        <v>4005012.87</v>
      </c>
      <c r="F45" s="13"/>
    </row>
    <row r="46" spans="1:6" x14ac:dyDescent="0.25">
      <c r="A46" s="7"/>
      <c r="B46" s="161" t="s">
        <v>1195</v>
      </c>
      <c r="C46" s="162"/>
      <c r="D46" s="163"/>
      <c r="E46" s="9">
        <v>4504.5</v>
      </c>
      <c r="F46" s="13" t="s">
        <v>0</v>
      </c>
    </row>
    <row r="47" spans="1:6" x14ac:dyDescent="0.25">
      <c r="A47" s="7"/>
      <c r="B47" s="161" t="s">
        <v>1196</v>
      </c>
      <c r="C47" s="162"/>
      <c r="D47" s="163"/>
      <c r="E47" s="9">
        <v>24300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1185</v>
      </c>
      <c r="C57" s="154"/>
      <c r="D57" s="155"/>
      <c r="E57" s="22">
        <f>-E41+E40</f>
        <v>31085953.189999998</v>
      </c>
      <c r="F57" s="22">
        <f>SUM(F7:F56)</f>
        <v>31085953.190000001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1182</v>
      </c>
      <c r="C59" s="129"/>
      <c r="D59" s="129"/>
      <c r="E59" s="26">
        <v>1086902.07</v>
      </c>
      <c r="F59" s="24"/>
    </row>
    <row r="60" spans="1:6" x14ac:dyDescent="0.25">
      <c r="A60" s="25" t="s">
        <v>8</v>
      </c>
      <c r="B60" s="159" t="s">
        <v>1186</v>
      </c>
      <c r="C60" s="160"/>
      <c r="D60" s="160"/>
      <c r="E60" s="27">
        <v>157075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1243977.07</v>
      </c>
      <c r="F62" s="24" t="s">
        <v>0</v>
      </c>
    </row>
    <row r="63" spans="1:6" x14ac:dyDescent="0.25">
      <c r="A63" s="25" t="s">
        <v>39</v>
      </c>
      <c r="B63" s="141" t="s">
        <v>1187</v>
      </c>
      <c r="C63" s="142"/>
      <c r="D63" s="143"/>
      <c r="E63" s="29">
        <v>36275.94</v>
      </c>
      <c r="F63" s="24"/>
    </row>
    <row r="64" spans="1:6" x14ac:dyDescent="0.25">
      <c r="A64" s="25" t="s">
        <v>0</v>
      </c>
      <c r="B64" s="199" t="s">
        <v>1197</v>
      </c>
      <c r="C64" s="200"/>
      <c r="D64" s="201"/>
      <c r="E64" s="28">
        <v>36275.94</v>
      </c>
      <c r="F64" s="24"/>
    </row>
    <row r="65" spans="1:6" x14ac:dyDescent="0.25">
      <c r="A65" s="30"/>
      <c r="B65" s="199" t="s">
        <v>0</v>
      </c>
      <c r="C65" s="200"/>
      <c r="D65" s="201"/>
      <c r="E65" s="28" t="s">
        <v>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1188</v>
      </c>
      <c r="C83" s="132"/>
      <c r="D83" s="133"/>
      <c r="E83" s="33">
        <f>-E63+E62</f>
        <v>1207701.1300000001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1180</v>
      </c>
      <c r="C94" s="99"/>
      <c r="D94" s="100"/>
      <c r="E94" s="43">
        <v>31321.8</v>
      </c>
      <c r="F94" s="44"/>
    </row>
    <row r="95" spans="1:6" x14ac:dyDescent="0.25">
      <c r="A95" s="45"/>
      <c r="B95" s="107" t="s">
        <v>1166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1167</v>
      </c>
      <c r="C101" s="102"/>
      <c r="D101" s="103"/>
      <c r="E101" s="52">
        <f>+E95+E94</f>
        <v>31321.8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sqref="A1:F110"/>
    </sheetView>
  </sheetViews>
  <sheetFormatPr defaultRowHeight="15" x14ac:dyDescent="0.25"/>
  <cols>
    <col min="2" max="2" width="17" customWidth="1"/>
    <col min="3" max="3" width="12.28515625" customWidth="1"/>
    <col min="4" max="4" width="15.42578125" customWidth="1"/>
    <col min="5" max="6" width="20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1164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1165</v>
      </c>
      <c r="C7" s="171"/>
      <c r="D7" s="172"/>
      <c r="E7" s="8">
        <v>31270443.77</v>
      </c>
      <c r="F7" s="9"/>
    </row>
    <row r="8" spans="1:7" x14ac:dyDescent="0.25">
      <c r="A8" s="7" t="s">
        <v>8</v>
      </c>
      <c r="B8" s="193" t="s">
        <v>1168</v>
      </c>
      <c r="C8" s="194"/>
      <c r="D8" s="195"/>
      <c r="E8" s="10">
        <v>8765067.1400000006</v>
      </c>
      <c r="F8" s="11"/>
    </row>
    <row r="9" spans="1:7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1174</v>
      </c>
      <c r="C10" s="162"/>
      <c r="D10" s="163"/>
      <c r="E10" s="9">
        <v>4423199.7</v>
      </c>
      <c r="F10" s="13">
        <v>4428672.96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1175</v>
      </c>
      <c r="C12" s="162"/>
      <c r="D12" s="163"/>
      <c r="E12" s="9">
        <v>153167.44</v>
      </c>
      <c r="F12" s="13">
        <v>153167.44</v>
      </c>
    </row>
    <row r="13" spans="1:7" x14ac:dyDescent="0.25">
      <c r="A13" s="12">
        <v>2.4</v>
      </c>
      <c r="B13" s="161" t="s">
        <v>1138</v>
      </c>
      <c r="C13" s="162"/>
      <c r="D13" s="163"/>
      <c r="E13" s="9" t="s">
        <v>0</v>
      </c>
      <c r="F13" s="9">
        <v>79406.87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1158</v>
      </c>
      <c r="C18" s="162"/>
      <c r="D18" s="163"/>
      <c r="E18" s="9" t="s">
        <v>0</v>
      </c>
      <c r="F18" s="13">
        <v>7743.35</v>
      </c>
      <c r="G18" s="63" t="s">
        <v>0</v>
      </c>
    </row>
    <row r="19" spans="1:7" x14ac:dyDescent="0.25">
      <c r="A19" s="16">
        <v>2.1</v>
      </c>
      <c r="B19" s="161" t="s">
        <v>1176</v>
      </c>
      <c r="C19" s="162"/>
      <c r="D19" s="163"/>
      <c r="E19" s="9">
        <v>4185000</v>
      </c>
      <c r="F19" s="17">
        <v>4159842.56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3700</v>
      </c>
      <c r="F24" s="13">
        <v>7813.32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40035510.909999996</v>
      </c>
      <c r="F40" s="9" t="s">
        <v>0</v>
      </c>
    </row>
    <row r="41" spans="1:6" x14ac:dyDescent="0.25">
      <c r="A41" s="7" t="s">
        <v>39</v>
      </c>
      <c r="B41" s="173" t="s">
        <v>1169</v>
      </c>
      <c r="C41" s="174"/>
      <c r="D41" s="175"/>
      <c r="E41" s="20">
        <v>1253549.95</v>
      </c>
      <c r="F41" s="9" t="s">
        <v>0</v>
      </c>
    </row>
    <row r="42" spans="1:6" x14ac:dyDescent="0.25">
      <c r="A42" s="7"/>
      <c r="B42" s="161" t="s">
        <v>1177</v>
      </c>
      <c r="C42" s="162"/>
      <c r="D42" s="163"/>
      <c r="E42" s="21">
        <v>1253070.95</v>
      </c>
      <c r="F42" s="9" t="s">
        <v>0</v>
      </c>
    </row>
    <row r="43" spans="1:6" x14ac:dyDescent="0.25">
      <c r="A43" s="7"/>
      <c r="B43" s="161" t="s">
        <v>1178</v>
      </c>
      <c r="C43" s="162"/>
      <c r="D43" s="163"/>
      <c r="E43" s="21">
        <v>479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1170</v>
      </c>
      <c r="C57" s="154"/>
      <c r="D57" s="155"/>
      <c r="E57" s="22">
        <f>-E41+E40</f>
        <v>38781960.959999993</v>
      </c>
      <c r="F57" s="22">
        <f>SUM(F7:F56)</f>
        <v>38781960.960000001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1165</v>
      </c>
      <c r="C59" s="129"/>
      <c r="D59" s="129"/>
      <c r="E59" s="26">
        <v>894610.07</v>
      </c>
      <c r="F59" s="24"/>
    </row>
    <row r="60" spans="1:6" x14ac:dyDescent="0.25">
      <c r="A60" s="25" t="s">
        <v>8</v>
      </c>
      <c r="B60" s="159" t="s">
        <v>1171</v>
      </c>
      <c r="C60" s="160"/>
      <c r="D60" s="160"/>
      <c r="E60" s="27">
        <v>207137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1101747.0699999998</v>
      </c>
      <c r="F62" s="24" t="s">
        <v>0</v>
      </c>
    </row>
    <row r="63" spans="1:6" x14ac:dyDescent="0.25">
      <c r="A63" s="25" t="s">
        <v>39</v>
      </c>
      <c r="B63" s="141" t="s">
        <v>1172</v>
      </c>
      <c r="C63" s="142"/>
      <c r="D63" s="143"/>
      <c r="E63" s="29">
        <v>14845</v>
      </c>
      <c r="F63" s="24"/>
    </row>
    <row r="64" spans="1:6" x14ac:dyDescent="0.25">
      <c r="A64" s="25" t="s">
        <v>0</v>
      </c>
      <c r="B64" s="199" t="s">
        <v>1179</v>
      </c>
      <c r="C64" s="200"/>
      <c r="D64" s="201"/>
      <c r="E64" s="28">
        <v>14845</v>
      </c>
      <c r="F64" s="24"/>
    </row>
    <row r="65" spans="1:6" x14ac:dyDescent="0.25">
      <c r="A65" s="30"/>
      <c r="B65" s="199" t="s">
        <v>0</v>
      </c>
      <c r="C65" s="200"/>
      <c r="D65" s="201"/>
      <c r="E65" s="28" t="s">
        <v>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1173</v>
      </c>
      <c r="C83" s="132"/>
      <c r="D83" s="133"/>
      <c r="E83" s="33">
        <f>-E63+E62</f>
        <v>1086902.0699999998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1180</v>
      </c>
      <c r="C94" s="99"/>
      <c r="D94" s="100"/>
      <c r="E94" s="43">
        <v>31321.8</v>
      </c>
      <c r="F94" s="44"/>
    </row>
    <row r="95" spans="1:6" x14ac:dyDescent="0.25">
      <c r="A95" s="45"/>
      <c r="B95" s="107" t="s">
        <v>1166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1167</v>
      </c>
      <c r="C101" s="102"/>
      <c r="D101" s="103"/>
      <c r="E101" s="52">
        <f>+E95+E94</f>
        <v>31321.8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F38" sqref="F38"/>
    </sheetView>
  </sheetViews>
  <sheetFormatPr defaultRowHeight="15" x14ac:dyDescent="0.25"/>
  <cols>
    <col min="2" max="2" width="14.140625" customWidth="1"/>
    <col min="3" max="3" width="13" customWidth="1"/>
    <col min="4" max="4" width="13.85546875" customWidth="1"/>
    <col min="5" max="5" width="20.285156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1150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1151</v>
      </c>
      <c r="C7" s="171"/>
      <c r="D7" s="172"/>
      <c r="E7" s="8">
        <v>37971066.390000001</v>
      </c>
      <c r="F7" s="9"/>
    </row>
    <row r="8" spans="1:7" x14ac:dyDescent="0.25">
      <c r="A8" s="7" t="s">
        <v>8</v>
      </c>
      <c r="B8" s="193" t="s">
        <v>1152</v>
      </c>
      <c r="C8" s="194"/>
      <c r="D8" s="195"/>
      <c r="E8" s="10">
        <v>1241373</v>
      </c>
      <c r="F8" s="11"/>
    </row>
    <row r="9" spans="1:7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1099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1138</v>
      </c>
      <c r="C13" s="162"/>
      <c r="D13" s="163"/>
      <c r="E13" s="9" t="s">
        <v>0</v>
      </c>
      <c r="F13" s="9">
        <v>79406.87</v>
      </c>
      <c r="G13" s="63" t="s">
        <v>0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  <c r="G17" s="63" t="s">
        <v>0</v>
      </c>
    </row>
    <row r="18" spans="1:7" x14ac:dyDescent="0.25">
      <c r="A18" s="12">
        <v>2.9</v>
      </c>
      <c r="B18" s="161" t="s">
        <v>1158</v>
      </c>
      <c r="C18" s="162"/>
      <c r="D18" s="163"/>
      <c r="E18" s="9">
        <v>1238123</v>
      </c>
      <c r="F18" s="13">
        <v>1260814.3</v>
      </c>
      <c r="G18" s="63" t="s">
        <v>0</v>
      </c>
    </row>
    <row r="19" spans="1:7" x14ac:dyDescent="0.25">
      <c r="A19" s="16">
        <v>2.1</v>
      </c>
      <c r="B19" s="161" t="s">
        <v>1112</v>
      </c>
      <c r="C19" s="162"/>
      <c r="D19" s="163"/>
      <c r="E19" s="9"/>
      <c r="F19" s="17">
        <v>-24678.44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3250</v>
      </c>
      <c r="F24" s="13">
        <v>4113.32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39212439.390000001</v>
      </c>
      <c r="F40" s="9" t="s">
        <v>0</v>
      </c>
    </row>
    <row r="41" spans="1:6" x14ac:dyDescent="0.25">
      <c r="A41" s="7" t="s">
        <v>39</v>
      </c>
      <c r="B41" s="173" t="s">
        <v>1153</v>
      </c>
      <c r="C41" s="174"/>
      <c r="D41" s="175"/>
      <c r="E41" s="20">
        <v>7941995.6200000001</v>
      </c>
      <c r="F41" s="9" t="s">
        <v>0</v>
      </c>
    </row>
    <row r="42" spans="1:6" x14ac:dyDescent="0.25">
      <c r="A42" s="7"/>
      <c r="B42" s="161" t="s">
        <v>1159</v>
      </c>
      <c r="C42" s="162"/>
      <c r="D42" s="163"/>
      <c r="E42" s="21">
        <v>4603946.32</v>
      </c>
      <c r="F42" s="9" t="s">
        <v>0</v>
      </c>
    </row>
    <row r="43" spans="1:6" x14ac:dyDescent="0.25">
      <c r="A43" s="7"/>
      <c r="B43" s="161" t="s">
        <v>1160</v>
      </c>
      <c r="C43" s="162"/>
      <c r="D43" s="163"/>
      <c r="E43" s="21">
        <v>2851772.92</v>
      </c>
      <c r="F43" s="13"/>
    </row>
    <row r="44" spans="1:6" x14ac:dyDescent="0.25">
      <c r="A44" s="7"/>
      <c r="B44" s="161" t="s">
        <v>199</v>
      </c>
      <c r="C44" s="162"/>
      <c r="D44" s="163"/>
      <c r="E44" s="21">
        <v>27106.28</v>
      </c>
      <c r="F44" s="13" t="s">
        <v>0</v>
      </c>
    </row>
    <row r="45" spans="1:6" x14ac:dyDescent="0.25">
      <c r="A45" s="7"/>
      <c r="B45" s="167" t="s">
        <v>1161</v>
      </c>
      <c r="C45" s="168"/>
      <c r="D45" s="169"/>
      <c r="E45" s="9">
        <v>8000</v>
      </c>
      <c r="F45" s="13"/>
    </row>
    <row r="46" spans="1:6" x14ac:dyDescent="0.25">
      <c r="A46" s="7"/>
      <c r="B46" s="161" t="s">
        <v>556</v>
      </c>
      <c r="C46" s="162"/>
      <c r="D46" s="163"/>
      <c r="E46" s="9">
        <v>451170.1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1154</v>
      </c>
      <c r="C57" s="154"/>
      <c r="D57" s="155"/>
      <c r="E57" s="22">
        <f>-E41+E40</f>
        <v>31270443.77</v>
      </c>
      <c r="F57" s="22">
        <f>SUM(F7:F56)</f>
        <v>31270443.77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1151</v>
      </c>
      <c r="C59" s="129"/>
      <c r="D59" s="129"/>
      <c r="E59" s="26">
        <v>711276.97</v>
      </c>
      <c r="F59" s="24"/>
    </row>
    <row r="60" spans="1:6" x14ac:dyDescent="0.25">
      <c r="A60" s="25" t="s">
        <v>8</v>
      </c>
      <c r="B60" s="159" t="s">
        <v>1156</v>
      </c>
      <c r="C60" s="160"/>
      <c r="D60" s="160"/>
      <c r="E60" s="27">
        <v>189784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901060.97</v>
      </c>
      <c r="F62" s="24" t="s">
        <v>0</v>
      </c>
    </row>
    <row r="63" spans="1:6" x14ac:dyDescent="0.25">
      <c r="A63" s="25" t="s">
        <v>39</v>
      </c>
      <c r="B63" s="141" t="s">
        <v>1155</v>
      </c>
      <c r="C63" s="142"/>
      <c r="D63" s="143"/>
      <c r="E63" s="29">
        <v>6450.9</v>
      </c>
      <c r="F63" s="24"/>
    </row>
    <row r="64" spans="1:6" x14ac:dyDescent="0.25">
      <c r="A64" s="25" t="s">
        <v>0</v>
      </c>
      <c r="B64" s="199" t="s">
        <v>1162</v>
      </c>
      <c r="C64" s="200"/>
      <c r="D64" s="201"/>
      <c r="E64" s="28">
        <v>6450.9</v>
      </c>
      <c r="F64" s="24"/>
    </row>
    <row r="65" spans="1:6" x14ac:dyDescent="0.25">
      <c r="A65" s="30"/>
      <c r="B65" s="199" t="s">
        <v>0</v>
      </c>
      <c r="C65" s="200"/>
      <c r="D65" s="201"/>
      <c r="E65" s="28" t="s">
        <v>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1157</v>
      </c>
      <c r="C83" s="132"/>
      <c r="D83" s="133"/>
      <c r="E83" s="33">
        <f>-E63+E62</f>
        <v>894610.07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7" workbookViewId="0">
      <selection activeCell="F19" sqref="F19"/>
    </sheetView>
  </sheetViews>
  <sheetFormatPr defaultRowHeight="15" x14ac:dyDescent="0.25"/>
  <cols>
    <col min="2" max="2" width="14.85546875" customWidth="1"/>
    <col min="3" max="3" width="13.140625" customWidth="1"/>
    <col min="4" max="4" width="15.140625" customWidth="1"/>
    <col min="5" max="5" width="18.425781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1134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1135</v>
      </c>
      <c r="C7" s="171"/>
      <c r="D7" s="172"/>
      <c r="E7" s="8">
        <v>33047207.120000001</v>
      </c>
      <c r="F7" s="9"/>
    </row>
    <row r="8" spans="1:7" x14ac:dyDescent="0.25">
      <c r="A8" s="7" t="s">
        <v>8</v>
      </c>
      <c r="B8" s="193" t="s">
        <v>1136</v>
      </c>
      <c r="C8" s="194"/>
      <c r="D8" s="195"/>
      <c r="E8" s="10">
        <v>7462583.3499999996</v>
      </c>
      <c r="F8" s="11"/>
    </row>
    <row r="9" spans="1:7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1099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1138</v>
      </c>
      <c r="C13" s="162"/>
      <c r="D13" s="163"/>
      <c r="E13" s="9">
        <v>7458083.3499999996</v>
      </c>
      <c r="F13" s="9">
        <v>7535126.1100000003</v>
      </c>
      <c r="G13" s="63" t="s">
        <v>0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12132300.6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1112</v>
      </c>
      <c r="C19" s="162"/>
      <c r="D19" s="163"/>
      <c r="E19" s="9"/>
      <c r="F19" s="17">
        <v>2427.84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4500</v>
      </c>
      <c r="F24" s="13">
        <v>8863.32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40509790.469999999</v>
      </c>
      <c r="F40" s="9" t="s">
        <v>0</v>
      </c>
    </row>
    <row r="41" spans="1:6" x14ac:dyDescent="0.25">
      <c r="A41" s="7" t="s">
        <v>39</v>
      </c>
      <c r="B41" s="173" t="s">
        <v>1137</v>
      </c>
      <c r="C41" s="174"/>
      <c r="D41" s="175"/>
      <c r="E41" s="20">
        <v>2538724.08</v>
      </c>
      <c r="F41" s="9" t="s">
        <v>0</v>
      </c>
    </row>
    <row r="42" spans="1:6" x14ac:dyDescent="0.25">
      <c r="A42" s="7"/>
      <c r="B42" s="161" t="s">
        <v>1139</v>
      </c>
      <c r="C42" s="162"/>
      <c r="D42" s="163"/>
      <c r="E42" s="21">
        <v>64943.42</v>
      </c>
      <c r="F42" s="9" t="s">
        <v>0</v>
      </c>
    </row>
    <row r="43" spans="1:6" x14ac:dyDescent="0.25">
      <c r="A43" s="7"/>
      <c r="B43" s="161" t="s">
        <v>1140</v>
      </c>
      <c r="C43" s="162"/>
      <c r="D43" s="163"/>
      <c r="E43" s="21">
        <v>2346847.96</v>
      </c>
      <c r="F43" s="13"/>
    </row>
    <row r="44" spans="1:6" x14ac:dyDescent="0.25">
      <c r="A44" s="7"/>
      <c r="B44" s="161" t="s">
        <v>1141</v>
      </c>
      <c r="C44" s="162"/>
      <c r="D44" s="163"/>
      <c r="E44" s="21">
        <v>240</v>
      </c>
      <c r="F44" s="13" t="s">
        <v>0</v>
      </c>
    </row>
    <row r="45" spans="1:6" x14ac:dyDescent="0.25">
      <c r="A45" s="7"/>
      <c r="B45" s="167" t="s">
        <v>1142</v>
      </c>
      <c r="C45" s="168"/>
      <c r="D45" s="169"/>
      <c r="E45" s="9">
        <v>6237</v>
      </c>
      <c r="F45" s="13"/>
    </row>
    <row r="46" spans="1:6" x14ac:dyDescent="0.25">
      <c r="A46" s="7"/>
      <c r="B46" s="161" t="s">
        <v>1143</v>
      </c>
      <c r="C46" s="162"/>
      <c r="D46" s="163"/>
      <c r="E46" s="9">
        <v>54000</v>
      </c>
      <c r="F46" s="13" t="s">
        <v>0</v>
      </c>
    </row>
    <row r="47" spans="1:6" x14ac:dyDescent="0.25">
      <c r="A47" s="7"/>
      <c r="B47" s="161" t="s">
        <v>1144</v>
      </c>
      <c r="C47" s="162"/>
      <c r="D47" s="163"/>
      <c r="E47" s="9">
        <v>66455.7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1145</v>
      </c>
      <c r="C57" s="154"/>
      <c r="D57" s="155"/>
      <c r="E57" s="22">
        <f>-E41+E40</f>
        <v>37971066.390000001</v>
      </c>
      <c r="F57" s="22">
        <f>SUM(F7:F56)</f>
        <v>37971066.389999993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1135</v>
      </c>
      <c r="C59" s="129"/>
      <c r="D59" s="129"/>
      <c r="E59" s="26">
        <v>538007.97</v>
      </c>
      <c r="F59" s="24"/>
    </row>
    <row r="60" spans="1:6" x14ac:dyDescent="0.25">
      <c r="A60" s="25" t="s">
        <v>8</v>
      </c>
      <c r="B60" s="159" t="s">
        <v>1146</v>
      </c>
      <c r="C60" s="160"/>
      <c r="D60" s="160"/>
      <c r="E60" s="27">
        <v>173696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711703.97</v>
      </c>
      <c r="F62" s="24" t="s">
        <v>0</v>
      </c>
    </row>
    <row r="63" spans="1:6" x14ac:dyDescent="0.25">
      <c r="A63" s="25" t="s">
        <v>39</v>
      </c>
      <c r="B63" s="141" t="s">
        <v>1147</v>
      </c>
      <c r="C63" s="142"/>
      <c r="D63" s="143"/>
      <c r="E63" s="29">
        <v>427</v>
      </c>
      <c r="F63" s="24"/>
    </row>
    <row r="64" spans="1:6" x14ac:dyDescent="0.25">
      <c r="A64" s="25" t="s">
        <v>0</v>
      </c>
      <c r="B64" s="199" t="s">
        <v>1148</v>
      </c>
      <c r="C64" s="200"/>
      <c r="D64" s="201"/>
      <c r="E64" s="28">
        <v>427</v>
      </c>
      <c r="F64" s="24"/>
    </row>
    <row r="65" spans="1:6" x14ac:dyDescent="0.25">
      <c r="A65" s="30"/>
      <c r="B65" s="199" t="s">
        <v>0</v>
      </c>
      <c r="C65" s="200"/>
      <c r="D65" s="201"/>
      <c r="E65" s="28" t="s">
        <v>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1149</v>
      </c>
      <c r="C83" s="132"/>
      <c r="D83" s="133"/>
      <c r="E83" s="33">
        <f>-E63+E62</f>
        <v>711276.97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4" workbookViewId="0">
      <selection activeCell="E95" sqref="E95"/>
    </sheetView>
  </sheetViews>
  <sheetFormatPr defaultRowHeight="15" x14ac:dyDescent="0.25"/>
  <cols>
    <col min="3" max="3" width="11.7109375" customWidth="1"/>
    <col min="4" max="4" width="22.5703125" customWidth="1"/>
    <col min="5" max="5" width="18.7109375" customWidth="1"/>
    <col min="6" max="6" width="20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1121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1122</v>
      </c>
      <c r="C7" s="171"/>
      <c r="D7" s="172"/>
      <c r="E7" s="8">
        <v>34695396.57</v>
      </c>
      <c r="F7" s="9"/>
    </row>
    <row r="8" spans="1:6" x14ac:dyDescent="0.25">
      <c r="A8" s="7" t="s">
        <v>8</v>
      </c>
      <c r="B8" s="193" t="s">
        <v>1123</v>
      </c>
      <c r="C8" s="194"/>
      <c r="D8" s="195"/>
      <c r="E8" s="10">
        <v>2414491.2999999998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1099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12132300.6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1112</v>
      </c>
      <c r="C19" s="162"/>
      <c r="D19" s="163"/>
      <c r="E19" s="9"/>
      <c r="F19" s="17">
        <v>123123.54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2700</v>
      </c>
      <c r="F24" s="13">
        <v>10600.32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2411791.2999999998</v>
      </c>
      <c r="F28" s="13">
        <v>2411791.2999999998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37109887.869999997</v>
      </c>
      <c r="F40" s="9" t="s">
        <v>0</v>
      </c>
    </row>
    <row r="41" spans="1:6" x14ac:dyDescent="0.25">
      <c r="A41" s="7" t="s">
        <v>39</v>
      </c>
      <c r="B41" s="173" t="s">
        <v>1124</v>
      </c>
      <c r="C41" s="174"/>
      <c r="D41" s="175"/>
      <c r="E41" s="20">
        <v>4062680.75</v>
      </c>
      <c r="F41" s="9" t="s">
        <v>0</v>
      </c>
    </row>
    <row r="42" spans="1:6" x14ac:dyDescent="0.25">
      <c r="A42" s="7"/>
      <c r="B42" s="161" t="s">
        <v>1130</v>
      </c>
      <c r="C42" s="162"/>
      <c r="D42" s="163"/>
      <c r="E42" s="21">
        <v>143987.32999999999</v>
      </c>
      <c r="F42" s="9" t="s">
        <v>0</v>
      </c>
    </row>
    <row r="43" spans="1:6" x14ac:dyDescent="0.25">
      <c r="A43" s="7"/>
      <c r="B43" s="161" t="s">
        <v>1021</v>
      </c>
      <c r="C43" s="162"/>
      <c r="D43" s="163"/>
      <c r="E43" s="21">
        <v>3918693.42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1125</v>
      </c>
      <c r="C57" s="154"/>
      <c r="D57" s="155"/>
      <c r="E57" s="22">
        <f>-E41+E40</f>
        <v>33047207.119999997</v>
      </c>
      <c r="F57" s="22">
        <f>SUM(F7:F56)</f>
        <v>33047207.120000005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1122</v>
      </c>
      <c r="C59" s="129"/>
      <c r="D59" s="129"/>
      <c r="E59" s="26">
        <v>370938.27</v>
      </c>
      <c r="F59" s="24"/>
    </row>
    <row r="60" spans="1:6" x14ac:dyDescent="0.25">
      <c r="A60" s="25" t="s">
        <v>8</v>
      </c>
      <c r="B60" s="159" t="s">
        <v>1126</v>
      </c>
      <c r="C60" s="160"/>
      <c r="D60" s="160"/>
      <c r="E60" s="27">
        <v>248210.5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619148.77</v>
      </c>
      <c r="F62" s="24" t="s">
        <v>0</v>
      </c>
    </row>
    <row r="63" spans="1:6" x14ac:dyDescent="0.25">
      <c r="A63" s="25" t="s">
        <v>39</v>
      </c>
      <c r="B63" s="141" t="s">
        <v>1127</v>
      </c>
      <c r="C63" s="142"/>
      <c r="D63" s="143"/>
      <c r="E63" s="29">
        <v>81140.800000000003</v>
      </c>
      <c r="F63" s="24"/>
    </row>
    <row r="64" spans="1:6" x14ac:dyDescent="0.25">
      <c r="A64" s="25" t="s">
        <v>0</v>
      </c>
      <c r="B64" s="199" t="s">
        <v>1131</v>
      </c>
      <c r="C64" s="200"/>
      <c r="D64" s="201"/>
      <c r="E64" s="28">
        <v>600</v>
      </c>
      <c r="F64" s="24"/>
    </row>
    <row r="65" spans="1:6" x14ac:dyDescent="0.25">
      <c r="A65" s="30"/>
      <c r="B65" s="199" t="s">
        <v>1132</v>
      </c>
      <c r="C65" s="200"/>
      <c r="D65" s="201"/>
      <c r="E65" s="28">
        <v>80540.800000000003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1128</v>
      </c>
      <c r="C83" s="132"/>
      <c r="D83" s="133"/>
      <c r="E83" s="33">
        <f>-E63+E62</f>
        <v>538007.97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1133</v>
      </c>
      <c r="C85" s="127"/>
      <c r="D85" s="127"/>
      <c r="E85" s="37">
        <v>5801008.7999999998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5" workbookViewId="0">
      <selection activeCell="E95" sqref="E95"/>
    </sheetView>
  </sheetViews>
  <sheetFormatPr defaultRowHeight="15" x14ac:dyDescent="0.25"/>
  <cols>
    <col min="3" max="3" width="11.140625" customWidth="1"/>
    <col min="4" max="4" width="36.140625" customWidth="1"/>
    <col min="5" max="5" width="13.7109375" customWidth="1"/>
    <col min="6" max="6" width="18.140625" customWidth="1"/>
    <col min="7" max="7" width="14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1104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1105</v>
      </c>
      <c r="C7" s="171"/>
      <c r="D7" s="172"/>
      <c r="E7" s="8">
        <v>30819996.57</v>
      </c>
      <c r="F7" s="9"/>
    </row>
    <row r="8" spans="1:6" x14ac:dyDescent="0.25">
      <c r="A8" s="7" t="s">
        <v>8</v>
      </c>
      <c r="B8" s="193" t="s">
        <v>1106</v>
      </c>
      <c r="C8" s="194"/>
      <c r="D8" s="195"/>
      <c r="E8" s="10">
        <v>4188150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1099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12132300.6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1112</v>
      </c>
      <c r="C19" s="162"/>
      <c r="D19" s="163"/>
      <c r="E19" s="9">
        <v>4185000</v>
      </c>
      <c r="F19" s="17">
        <v>4185804.29</v>
      </c>
      <c r="G19" s="63"/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3150</v>
      </c>
      <c r="F24" s="13">
        <v>7900.32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35008146.57</v>
      </c>
      <c r="F40" s="9" t="s">
        <v>0</v>
      </c>
    </row>
    <row r="41" spans="1:6" x14ac:dyDescent="0.25">
      <c r="A41" s="7" t="s">
        <v>39</v>
      </c>
      <c r="B41" s="173" t="s">
        <v>1107</v>
      </c>
      <c r="C41" s="174"/>
      <c r="D41" s="175"/>
      <c r="E41" s="20">
        <v>312750</v>
      </c>
      <c r="F41" s="9" t="s">
        <v>0</v>
      </c>
    </row>
    <row r="42" spans="1:6" x14ac:dyDescent="0.25">
      <c r="A42" s="7"/>
      <c r="B42" s="161" t="s">
        <v>1113</v>
      </c>
      <c r="C42" s="162"/>
      <c r="D42" s="163"/>
      <c r="E42" s="21">
        <v>305500</v>
      </c>
      <c r="F42" s="9" t="s">
        <v>0</v>
      </c>
    </row>
    <row r="43" spans="1:6" x14ac:dyDescent="0.25">
      <c r="A43" s="7"/>
      <c r="B43" s="161" t="s">
        <v>1114</v>
      </c>
      <c r="C43" s="162"/>
      <c r="D43" s="163"/>
      <c r="E43" s="21">
        <v>7000</v>
      </c>
      <c r="F43" s="13"/>
    </row>
    <row r="44" spans="1:6" x14ac:dyDescent="0.25">
      <c r="A44" s="7"/>
      <c r="B44" s="161" t="s">
        <v>1115</v>
      </c>
      <c r="C44" s="162"/>
      <c r="D44" s="163"/>
      <c r="E44" s="21">
        <v>250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1108</v>
      </c>
      <c r="C57" s="154"/>
      <c r="D57" s="155"/>
      <c r="E57" s="22">
        <f>-E41+E40</f>
        <v>34695396.57</v>
      </c>
      <c r="F57" s="22">
        <f>SUM(F7:F56)</f>
        <v>34695396.57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1105</v>
      </c>
      <c r="C59" s="129"/>
      <c r="D59" s="129"/>
      <c r="E59" s="26">
        <v>390566.27</v>
      </c>
      <c r="F59" s="24"/>
    </row>
    <row r="60" spans="1:6" x14ac:dyDescent="0.25">
      <c r="A60" s="25" t="s">
        <v>8</v>
      </c>
      <c r="B60" s="159" t="s">
        <v>1109</v>
      </c>
      <c r="C60" s="160"/>
      <c r="D60" s="160"/>
      <c r="E60" s="27">
        <v>181632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572198.27</v>
      </c>
      <c r="F62" s="24" t="s">
        <v>0</v>
      </c>
    </row>
    <row r="63" spans="1:6" x14ac:dyDescent="0.25">
      <c r="A63" s="25" t="s">
        <v>39</v>
      </c>
      <c r="B63" s="141" t="s">
        <v>1110</v>
      </c>
      <c r="C63" s="142"/>
      <c r="D63" s="143"/>
      <c r="E63" s="29">
        <v>201260</v>
      </c>
      <c r="F63" s="24"/>
    </row>
    <row r="64" spans="1:6" ht="28.5" customHeight="1" x14ac:dyDescent="0.25">
      <c r="A64" s="25" t="s">
        <v>0</v>
      </c>
      <c r="B64" s="199" t="s">
        <v>1116</v>
      </c>
      <c r="C64" s="200"/>
      <c r="D64" s="201"/>
      <c r="E64" s="28">
        <v>186260</v>
      </c>
      <c r="F64" s="24"/>
    </row>
    <row r="65" spans="1:6" x14ac:dyDescent="0.25">
      <c r="A65" s="30"/>
      <c r="B65" s="199" t="s">
        <v>1117</v>
      </c>
      <c r="C65" s="200"/>
      <c r="D65" s="201"/>
      <c r="E65" s="28">
        <v>15000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1111</v>
      </c>
      <c r="C83" s="132"/>
      <c r="D83" s="133"/>
      <c r="E83" s="33">
        <f>-E63+E62</f>
        <v>370938.27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1055</v>
      </c>
      <c r="C85" s="127"/>
      <c r="D85" s="127"/>
      <c r="E85" s="37">
        <v>5401008.7999999998</v>
      </c>
      <c r="F85" s="35"/>
    </row>
    <row r="86" spans="1:6" x14ac:dyDescent="0.25">
      <c r="A86" s="36" t="s">
        <v>8</v>
      </c>
      <c r="B86" s="110" t="s">
        <v>1118</v>
      </c>
      <c r="C86" s="111"/>
      <c r="D86" s="112"/>
      <c r="E86" s="37">
        <v>400000</v>
      </c>
      <c r="F86" s="35"/>
    </row>
    <row r="87" spans="1:6" x14ac:dyDescent="0.25">
      <c r="A87" s="36"/>
      <c r="B87" s="110" t="s">
        <v>1119</v>
      </c>
      <c r="C87" s="111"/>
      <c r="D87" s="112"/>
      <c r="E87" s="38">
        <v>400000</v>
      </c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1120</v>
      </c>
      <c r="C92" s="117"/>
      <c r="D92" s="117"/>
      <c r="E92" s="41">
        <v>5801008.7999999998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6" workbookViewId="0">
      <selection activeCell="E95" sqref="E95"/>
    </sheetView>
  </sheetViews>
  <sheetFormatPr defaultRowHeight="15" x14ac:dyDescent="0.25"/>
  <cols>
    <col min="3" max="3" width="12.140625" customWidth="1"/>
    <col min="4" max="4" width="22.140625" customWidth="1"/>
    <col min="5" max="5" width="20.7109375" customWidth="1"/>
    <col min="6" max="6" width="27.28515625" customWidth="1"/>
    <col min="7" max="7" width="1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1091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1092</v>
      </c>
      <c r="C7" s="171"/>
      <c r="D7" s="172"/>
      <c r="E7" s="8">
        <v>30610996.57</v>
      </c>
      <c r="F7" s="9"/>
    </row>
    <row r="8" spans="1:6" x14ac:dyDescent="0.25">
      <c r="A8" s="7" t="s">
        <v>8</v>
      </c>
      <c r="B8" s="193" t="s">
        <v>1093</v>
      </c>
      <c r="C8" s="194"/>
      <c r="D8" s="195"/>
      <c r="E8" s="10">
        <v>315000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1099</v>
      </c>
      <c r="C12" s="162"/>
      <c r="D12" s="163"/>
      <c r="E12" s="9">
        <v>305500</v>
      </c>
      <c r="F12" s="13">
        <f>+E12</f>
        <v>305500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12132300.6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870</v>
      </c>
      <c r="C19" s="162"/>
      <c r="D19" s="163"/>
      <c r="E19" s="9"/>
      <c r="F19" s="17">
        <v>8054.29</v>
      </c>
      <c r="G19" s="63"/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2500</v>
      </c>
      <c r="F24" s="13">
        <v>4750.32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>
        <v>7000</v>
      </c>
      <c r="F31" s="13"/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30925996.57</v>
      </c>
      <c r="F40" s="9" t="s">
        <v>0</v>
      </c>
    </row>
    <row r="41" spans="1:6" x14ac:dyDescent="0.25">
      <c r="A41" s="7" t="s">
        <v>39</v>
      </c>
      <c r="B41" s="173" t="s">
        <v>1094</v>
      </c>
      <c r="C41" s="174"/>
      <c r="D41" s="175"/>
      <c r="E41" s="20">
        <v>106000</v>
      </c>
      <c r="F41" s="9" t="s">
        <v>0</v>
      </c>
    </row>
    <row r="42" spans="1:6" x14ac:dyDescent="0.25">
      <c r="A42" s="7"/>
      <c r="B42" s="161" t="s">
        <v>1101</v>
      </c>
      <c r="C42" s="162"/>
      <c r="D42" s="163"/>
      <c r="E42" s="21">
        <v>100000</v>
      </c>
      <c r="F42" s="9" t="s">
        <v>0</v>
      </c>
    </row>
    <row r="43" spans="1:6" x14ac:dyDescent="0.25">
      <c r="A43" s="7"/>
      <c r="B43" s="161" t="s">
        <v>1102</v>
      </c>
      <c r="C43" s="162"/>
      <c r="D43" s="163"/>
      <c r="E43" s="21">
        <v>6000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1095</v>
      </c>
      <c r="C57" s="154"/>
      <c r="D57" s="155"/>
      <c r="E57" s="22">
        <f>-E41+E40</f>
        <v>30819996.57</v>
      </c>
      <c r="F57" s="22">
        <f>SUM(F7:F56)</f>
        <v>30819996.570000004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1092</v>
      </c>
      <c r="C59" s="129"/>
      <c r="D59" s="129"/>
      <c r="E59" s="26">
        <v>216542.27</v>
      </c>
      <c r="F59" s="24"/>
    </row>
    <row r="60" spans="1:6" x14ac:dyDescent="0.25">
      <c r="A60" s="25" t="s">
        <v>8</v>
      </c>
      <c r="B60" s="159" t="s">
        <v>1096</v>
      </c>
      <c r="C60" s="160"/>
      <c r="D60" s="160"/>
      <c r="E60" s="27">
        <v>245436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461978.27</v>
      </c>
      <c r="F62" s="24" t="s">
        <v>0</v>
      </c>
    </row>
    <row r="63" spans="1:6" x14ac:dyDescent="0.25">
      <c r="A63" s="25" t="s">
        <v>39</v>
      </c>
      <c r="B63" s="141" t="s">
        <v>1097</v>
      </c>
      <c r="C63" s="142"/>
      <c r="D63" s="143"/>
      <c r="E63" s="29">
        <v>71412</v>
      </c>
      <c r="F63" s="24"/>
    </row>
    <row r="64" spans="1:6" x14ac:dyDescent="0.25">
      <c r="A64" s="25" t="s">
        <v>0</v>
      </c>
      <c r="B64" s="199" t="s">
        <v>1103</v>
      </c>
      <c r="C64" s="200"/>
      <c r="D64" s="201"/>
      <c r="E64" s="28">
        <v>71412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1098</v>
      </c>
      <c r="C83" s="132"/>
      <c r="D83" s="133"/>
      <c r="E83" s="33">
        <f>-E63+E62</f>
        <v>390566.27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1055</v>
      </c>
      <c r="C85" s="127"/>
      <c r="D85" s="127"/>
      <c r="E85" s="37">
        <v>5401008.7999999998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1044</v>
      </c>
      <c r="C92" s="117"/>
      <c r="D92" s="117"/>
      <c r="E92" s="41">
        <v>5401008.7999999998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J9" sqref="J9"/>
    </sheetView>
  </sheetViews>
  <sheetFormatPr defaultRowHeight="15" x14ac:dyDescent="0.25"/>
  <cols>
    <col min="2" max="2" width="9.140625" customWidth="1"/>
    <col min="3" max="3" width="11.42578125" customWidth="1"/>
    <col min="4" max="4" width="16.85546875" customWidth="1"/>
    <col min="5" max="5" width="17.42578125" customWidth="1"/>
    <col min="6" max="6" width="20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2553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2554</v>
      </c>
      <c r="C7" s="171"/>
      <c r="D7" s="172"/>
      <c r="E7" s="8">
        <v>32334286.07</v>
      </c>
      <c r="F7" s="9"/>
    </row>
    <row r="8" spans="1:6" x14ac:dyDescent="0.25">
      <c r="A8" s="7" t="s">
        <v>8</v>
      </c>
      <c r="B8" s="193" t="s">
        <v>2555</v>
      </c>
      <c r="C8" s="194"/>
      <c r="D8" s="195"/>
      <c r="E8" s="10">
        <v>784688.54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2561</v>
      </c>
      <c r="C12" s="162"/>
      <c r="D12" s="163"/>
      <c r="E12" s="9">
        <v>365804.24</v>
      </c>
      <c r="F12" s="13">
        <v>365804.24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2.7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10477548.630000001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825034.32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2562</v>
      </c>
      <c r="C22" s="184"/>
      <c r="D22" s="185"/>
      <c r="E22" s="9">
        <v>374258.5</v>
      </c>
      <c r="F22" s="13">
        <v>374258.5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1550</v>
      </c>
      <c r="F24" s="13">
        <v>70613.320000000007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2563</v>
      </c>
      <c r="C27" s="162"/>
      <c r="D27" s="163"/>
      <c r="E27" s="9">
        <v>43075.8</v>
      </c>
      <c r="F27" s="13">
        <v>43075.8</v>
      </c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2548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33118974.609999999</v>
      </c>
      <c r="F40" s="9" t="s">
        <v>0</v>
      </c>
    </row>
    <row r="41" spans="1:6" x14ac:dyDescent="0.25">
      <c r="A41" s="7" t="s">
        <v>39</v>
      </c>
      <c r="B41" s="173" t="s">
        <v>2556</v>
      </c>
      <c r="C41" s="174"/>
      <c r="D41" s="175"/>
      <c r="E41" s="20">
        <v>42240</v>
      </c>
      <c r="F41" s="9" t="s">
        <v>0</v>
      </c>
    </row>
    <row r="42" spans="1:6" x14ac:dyDescent="0.25">
      <c r="A42" s="7"/>
      <c r="B42" s="161" t="s">
        <v>2564</v>
      </c>
      <c r="C42" s="162"/>
      <c r="D42" s="163"/>
      <c r="E42" s="21">
        <v>42240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2557</v>
      </c>
      <c r="C57" s="154"/>
      <c r="D57" s="155"/>
      <c r="E57" s="22">
        <f>-E41+E40</f>
        <v>33076734.609999999</v>
      </c>
      <c r="F57" s="22">
        <f>SUM(F7:F56)</f>
        <v>33076734.609999999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2554</v>
      </c>
      <c r="C59" s="129"/>
      <c r="D59" s="129"/>
      <c r="E59" s="26">
        <v>1049586.6399999999</v>
      </c>
      <c r="F59" s="24"/>
    </row>
    <row r="60" spans="1:6" x14ac:dyDescent="0.25">
      <c r="A60" s="25" t="s">
        <v>8</v>
      </c>
      <c r="B60" s="159" t="s">
        <v>2558</v>
      </c>
      <c r="C60" s="160"/>
      <c r="D60" s="160"/>
      <c r="E60" s="27">
        <v>126500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1176086.6399999999</v>
      </c>
      <c r="F62" s="24" t="s">
        <v>0</v>
      </c>
    </row>
    <row r="63" spans="1:6" x14ac:dyDescent="0.25">
      <c r="A63" s="25" t="s">
        <v>39</v>
      </c>
      <c r="B63" s="141" t="s">
        <v>2559</v>
      </c>
      <c r="C63" s="142"/>
      <c r="D63" s="143"/>
      <c r="E63" s="29">
        <v>763430.96</v>
      </c>
      <c r="F63" s="24"/>
    </row>
    <row r="64" spans="1:6" x14ac:dyDescent="0.25">
      <c r="A64" s="25" t="s">
        <v>0</v>
      </c>
      <c r="B64" s="199" t="s">
        <v>2565</v>
      </c>
      <c r="C64" s="200"/>
      <c r="D64" s="201"/>
      <c r="E64" s="28">
        <v>63467.55</v>
      </c>
      <c r="F64" s="24"/>
    </row>
    <row r="65" spans="1:6" x14ac:dyDescent="0.25">
      <c r="A65" s="30"/>
      <c r="B65" s="147" t="s">
        <v>2566</v>
      </c>
      <c r="C65" s="148"/>
      <c r="D65" s="149"/>
      <c r="E65" s="28">
        <v>12518</v>
      </c>
      <c r="F65" s="24" t="s">
        <v>0</v>
      </c>
    </row>
    <row r="66" spans="1:6" x14ac:dyDescent="0.25">
      <c r="A66" s="25" t="s">
        <v>0</v>
      </c>
      <c r="B66" s="150" t="s">
        <v>2567</v>
      </c>
      <c r="C66" s="151"/>
      <c r="D66" s="152"/>
      <c r="E66" s="28">
        <v>280897.46999999997</v>
      </c>
      <c r="F66" s="24" t="s">
        <v>0</v>
      </c>
    </row>
    <row r="67" spans="1:6" x14ac:dyDescent="0.25">
      <c r="A67" s="25" t="s">
        <v>0</v>
      </c>
      <c r="B67" s="139" t="s">
        <v>2568</v>
      </c>
      <c r="C67" s="140"/>
      <c r="D67" s="140"/>
      <c r="E67" s="28">
        <v>170886.09</v>
      </c>
      <c r="F67" s="24" t="s">
        <v>0</v>
      </c>
    </row>
    <row r="68" spans="1:6" x14ac:dyDescent="0.25">
      <c r="A68" s="25" t="s">
        <v>0</v>
      </c>
      <c r="B68" s="139" t="s">
        <v>2569</v>
      </c>
      <c r="C68" s="140"/>
      <c r="D68" s="140"/>
      <c r="E68" s="28">
        <v>155063.29999999999</v>
      </c>
      <c r="F68" s="24" t="s">
        <v>0</v>
      </c>
    </row>
    <row r="69" spans="1:6" x14ac:dyDescent="0.25">
      <c r="A69" s="25"/>
      <c r="B69" s="139" t="s">
        <v>2570</v>
      </c>
      <c r="C69" s="140"/>
      <c r="D69" s="140"/>
      <c r="E69" s="28">
        <v>14062.85</v>
      </c>
      <c r="F69" s="24" t="s">
        <v>0</v>
      </c>
    </row>
    <row r="70" spans="1:6" x14ac:dyDescent="0.25">
      <c r="A70" s="25"/>
      <c r="B70" s="128" t="s">
        <v>2571</v>
      </c>
      <c r="C70" s="129"/>
      <c r="D70" s="129"/>
      <c r="E70" s="28">
        <v>66535.7</v>
      </c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2560</v>
      </c>
      <c r="C85" s="132"/>
      <c r="D85" s="133"/>
      <c r="E85" s="33">
        <f>-E63+E62</f>
        <v>412655.67999999993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9" workbookViewId="0">
      <selection activeCell="E95" sqref="E95"/>
    </sheetView>
  </sheetViews>
  <sheetFormatPr defaultRowHeight="15" x14ac:dyDescent="0.25"/>
  <cols>
    <col min="3" max="3" width="13.140625" customWidth="1"/>
    <col min="4" max="4" width="27.5703125" customWidth="1"/>
    <col min="5" max="5" width="18.7109375" customWidth="1"/>
    <col min="6" max="6" width="18.42578125" customWidth="1"/>
    <col min="7" max="7" width="14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1077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1079</v>
      </c>
      <c r="C7" s="171"/>
      <c r="D7" s="172"/>
      <c r="E7" s="8">
        <v>31851272.289999999</v>
      </c>
      <c r="F7" s="9"/>
    </row>
    <row r="8" spans="1:6" x14ac:dyDescent="0.25">
      <c r="A8" s="7" t="s">
        <v>8</v>
      </c>
      <c r="B8" s="193" t="s">
        <v>1078</v>
      </c>
      <c r="C8" s="194"/>
      <c r="D8" s="195"/>
      <c r="E8" s="10">
        <v>29173136.420000002</v>
      </c>
      <c r="F8" s="11"/>
    </row>
    <row r="9" spans="1:6" x14ac:dyDescent="0.25">
      <c r="A9" s="12">
        <v>2.1</v>
      </c>
      <c r="B9" s="161" t="s">
        <v>1084</v>
      </c>
      <c r="C9" s="162"/>
      <c r="D9" s="163"/>
      <c r="E9" s="9">
        <v>29169486.420000002</v>
      </c>
      <c r="F9" s="9">
        <v>0</v>
      </c>
    </row>
    <row r="10" spans="1:6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12132300.6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7054.29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3650</v>
      </c>
      <c r="F24" s="13">
        <v>102250.32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61024408.710000001</v>
      </c>
      <c r="F40" s="9" t="s">
        <v>0</v>
      </c>
    </row>
    <row r="41" spans="1:6" x14ac:dyDescent="0.25">
      <c r="A41" s="7" t="s">
        <v>39</v>
      </c>
      <c r="B41" s="173" t="s">
        <v>1080</v>
      </c>
      <c r="C41" s="174"/>
      <c r="D41" s="175"/>
      <c r="E41" s="20">
        <v>30413412.140000001</v>
      </c>
      <c r="F41" s="9" t="s">
        <v>0</v>
      </c>
    </row>
    <row r="42" spans="1:6" x14ac:dyDescent="0.25">
      <c r="A42" s="7"/>
      <c r="B42" s="161" t="s">
        <v>1085</v>
      </c>
      <c r="C42" s="162"/>
      <c r="D42" s="163"/>
      <c r="E42" s="21">
        <v>1220407.8500000001</v>
      </c>
      <c r="F42" s="9" t="s">
        <v>0</v>
      </c>
    </row>
    <row r="43" spans="1:6" x14ac:dyDescent="0.25">
      <c r="A43" s="7"/>
      <c r="B43" s="161" t="s">
        <v>1086</v>
      </c>
      <c r="C43" s="162"/>
      <c r="D43" s="163"/>
      <c r="E43" s="21">
        <v>23517.87</v>
      </c>
      <c r="F43" s="13"/>
    </row>
    <row r="44" spans="1:6" x14ac:dyDescent="0.25">
      <c r="A44" s="7"/>
      <c r="B44" s="161" t="s">
        <v>1087</v>
      </c>
      <c r="C44" s="162"/>
      <c r="D44" s="163"/>
      <c r="E44" s="21">
        <v>29169486.420000002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1081</v>
      </c>
      <c r="C57" s="154"/>
      <c r="D57" s="155"/>
      <c r="E57" s="22">
        <f>-E41+E40</f>
        <v>30610996.57</v>
      </c>
      <c r="F57" s="22">
        <f>SUM(F7:F56)</f>
        <v>30610996.570000004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1079</v>
      </c>
      <c r="C59" s="129"/>
      <c r="D59" s="129"/>
      <c r="E59" s="26">
        <v>1211688.08</v>
      </c>
      <c r="F59" s="24"/>
    </row>
    <row r="60" spans="1:6" x14ac:dyDescent="0.25">
      <c r="A60" s="25" t="s">
        <v>8</v>
      </c>
      <c r="B60" s="159" t="s">
        <v>1088</v>
      </c>
      <c r="C60" s="160"/>
      <c r="D60" s="160"/>
      <c r="E60" s="27">
        <v>330751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1542439.08</v>
      </c>
      <c r="F62" s="24" t="s">
        <v>0</v>
      </c>
    </row>
    <row r="63" spans="1:6" x14ac:dyDescent="0.25">
      <c r="A63" s="25" t="s">
        <v>39</v>
      </c>
      <c r="B63" s="141" t="s">
        <v>1082</v>
      </c>
      <c r="C63" s="142"/>
      <c r="D63" s="143"/>
      <c r="E63" s="29">
        <v>1325896.81</v>
      </c>
      <c r="F63" s="24"/>
    </row>
    <row r="64" spans="1:6" x14ac:dyDescent="0.25">
      <c r="A64" s="25" t="s">
        <v>0</v>
      </c>
      <c r="B64" s="199" t="s">
        <v>1089</v>
      </c>
      <c r="C64" s="200"/>
      <c r="D64" s="201"/>
      <c r="E64" s="28">
        <v>825896.81</v>
      </c>
      <c r="F64" s="24"/>
    </row>
    <row r="65" spans="1:6" x14ac:dyDescent="0.25">
      <c r="A65" s="30"/>
      <c r="B65" s="199" t="s">
        <v>1090</v>
      </c>
      <c r="C65" s="200"/>
      <c r="D65" s="201"/>
      <c r="E65" s="28">
        <v>500000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1083</v>
      </c>
      <c r="C83" s="132"/>
      <c r="D83" s="133"/>
      <c r="E83" s="33">
        <f>-E63+E62</f>
        <v>216542.27000000002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1055</v>
      </c>
      <c r="C85" s="127"/>
      <c r="D85" s="127"/>
      <c r="E85" s="37">
        <v>5401008.7999999998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1044</v>
      </c>
      <c r="C92" s="117"/>
      <c r="D92" s="117"/>
      <c r="E92" s="41">
        <v>5401008.7999999998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29780.799999999999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76" workbookViewId="0">
      <selection activeCell="E97" sqref="E97"/>
    </sheetView>
  </sheetViews>
  <sheetFormatPr defaultRowHeight="15" x14ac:dyDescent="0.25"/>
  <cols>
    <col min="3" max="3" width="11.42578125" customWidth="1"/>
    <col min="4" max="4" width="24.42578125" customWidth="1"/>
    <col min="5" max="5" width="18.28515625" customWidth="1"/>
    <col min="6" max="6" width="20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1064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1065</v>
      </c>
      <c r="C7" s="171"/>
      <c r="D7" s="172"/>
      <c r="E7" s="8">
        <v>35718685.219999999</v>
      </c>
      <c r="F7" s="9"/>
    </row>
    <row r="8" spans="1:6" x14ac:dyDescent="0.25">
      <c r="A8" s="7" t="s">
        <v>8</v>
      </c>
      <c r="B8" s="193" t="s">
        <v>1066</v>
      </c>
      <c r="C8" s="194"/>
      <c r="D8" s="195"/>
      <c r="E8" s="10">
        <v>1222657.8500000001</v>
      </c>
      <c r="F8" s="11"/>
    </row>
    <row r="9" spans="1:6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1057</v>
      </c>
      <c r="C10" s="162"/>
      <c r="D10" s="163"/>
      <c r="E10" s="9"/>
      <c r="F10" s="13">
        <v>5473.26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12155818.470000001</v>
      </c>
    </row>
    <row r="18" spans="1:7" x14ac:dyDescent="0.25">
      <c r="A18" s="12">
        <v>2.9</v>
      </c>
      <c r="B18" s="161" t="s">
        <v>1058</v>
      </c>
      <c r="C18" s="162"/>
      <c r="D18" s="163"/>
      <c r="E18" s="9"/>
      <c r="F18" s="13">
        <v>22691.3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7054.29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>
        <v>1220407.8500000001</v>
      </c>
      <c r="F21" s="13">
        <f>+E21</f>
        <v>1220407.8500000001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2250</v>
      </c>
      <c r="F24" s="13">
        <v>98600.320000000007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36941343.07</v>
      </c>
      <c r="F40" s="9" t="s">
        <v>0</v>
      </c>
    </row>
    <row r="41" spans="1:6" x14ac:dyDescent="0.25">
      <c r="A41" s="7" t="s">
        <v>39</v>
      </c>
      <c r="B41" s="173" t="s">
        <v>1067</v>
      </c>
      <c r="C41" s="174"/>
      <c r="D41" s="175"/>
      <c r="E41" s="20">
        <v>5090070.78</v>
      </c>
      <c r="F41" s="9" t="s">
        <v>0</v>
      </c>
    </row>
    <row r="42" spans="1:6" x14ac:dyDescent="0.25">
      <c r="A42" s="7"/>
      <c r="B42" s="161" t="s">
        <v>1073</v>
      </c>
      <c r="C42" s="162"/>
      <c r="D42" s="163"/>
      <c r="E42" s="21">
        <v>1000</v>
      </c>
      <c r="F42" s="9" t="s">
        <v>0</v>
      </c>
    </row>
    <row r="43" spans="1:6" x14ac:dyDescent="0.25">
      <c r="A43" s="7"/>
      <c r="B43" s="161" t="s">
        <v>1074</v>
      </c>
      <c r="C43" s="162"/>
      <c r="D43" s="163"/>
      <c r="E43" s="21">
        <v>893291.83</v>
      </c>
      <c r="F43" s="13"/>
    </row>
    <row r="44" spans="1:6" x14ac:dyDescent="0.25">
      <c r="A44" s="7"/>
      <c r="B44" s="161" t="s">
        <v>1075</v>
      </c>
      <c r="C44" s="162"/>
      <c r="D44" s="163"/>
      <c r="E44" s="21">
        <v>4188578.95</v>
      </c>
      <c r="F44" s="13" t="s">
        <v>0</v>
      </c>
    </row>
    <row r="45" spans="1:6" x14ac:dyDescent="0.25">
      <c r="A45" s="7"/>
      <c r="B45" s="167" t="s">
        <v>1076</v>
      </c>
      <c r="C45" s="168"/>
      <c r="D45" s="169"/>
      <c r="E45" s="9">
        <v>7200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1068</v>
      </c>
      <c r="C57" s="154"/>
      <c r="D57" s="155"/>
      <c r="E57" s="22">
        <f>-E41+E40</f>
        <v>31851272.289999999</v>
      </c>
      <c r="F57" s="22">
        <f>SUM(F7:F56)</f>
        <v>31851272.290000003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1065</v>
      </c>
      <c r="C59" s="129"/>
      <c r="D59" s="129"/>
      <c r="E59" s="26">
        <v>1040188.08</v>
      </c>
      <c r="F59" s="24"/>
    </row>
    <row r="60" spans="1:6" x14ac:dyDescent="0.25">
      <c r="A60" s="25" t="s">
        <v>8</v>
      </c>
      <c r="B60" s="159" t="s">
        <v>1069</v>
      </c>
      <c r="C60" s="160"/>
      <c r="D60" s="160"/>
      <c r="E60" s="27">
        <v>171500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1211688.08</v>
      </c>
      <c r="F62" s="24" t="s">
        <v>0</v>
      </c>
    </row>
    <row r="63" spans="1:6" x14ac:dyDescent="0.25">
      <c r="A63" s="25" t="s">
        <v>39</v>
      </c>
      <c r="B63" s="141" t="s">
        <v>1070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1071</v>
      </c>
      <c r="C83" s="132"/>
      <c r="D83" s="133"/>
      <c r="E83" s="33">
        <f>-E63+E62</f>
        <v>1211688.08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1055</v>
      </c>
      <c r="C85" s="127"/>
      <c r="D85" s="127"/>
      <c r="E85" s="37">
        <v>5401008.7999999998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1044</v>
      </c>
      <c r="C92" s="117"/>
      <c r="D92" s="117"/>
      <c r="E92" s="41">
        <v>5401008.7999999998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29620.799999999999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>
        <v>160</v>
      </c>
      <c r="F95" s="44"/>
    </row>
    <row r="96" spans="1:6" x14ac:dyDescent="0.25">
      <c r="A96" s="45"/>
      <c r="B96" s="98" t="s">
        <v>1163</v>
      </c>
      <c r="C96" s="99"/>
      <c r="D96" s="100"/>
      <c r="E96" s="47">
        <v>160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29780.799999999999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91" workbookViewId="0">
      <selection activeCell="I42" sqref="I42"/>
    </sheetView>
  </sheetViews>
  <sheetFormatPr defaultRowHeight="15" x14ac:dyDescent="0.25"/>
  <cols>
    <col min="3" max="3" width="11.28515625" customWidth="1"/>
    <col min="4" max="4" width="32.140625" customWidth="1"/>
    <col min="5" max="5" width="18.42578125" customWidth="1"/>
    <col min="6" max="6" width="21" customWidth="1"/>
    <col min="7" max="7" width="18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1047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1048</v>
      </c>
      <c r="C7" s="171"/>
      <c r="D7" s="172"/>
      <c r="E7" s="8">
        <v>31169069.760000002</v>
      </c>
      <c r="F7" s="9"/>
    </row>
    <row r="8" spans="1:7" x14ac:dyDescent="0.25">
      <c r="A8" s="7" t="s">
        <v>8</v>
      </c>
      <c r="B8" s="193" t="s">
        <v>1049</v>
      </c>
      <c r="C8" s="194"/>
      <c r="D8" s="195"/>
      <c r="E8" s="10">
        <v>5105600</v>
      </c>
      <c r="F8" s="11"/>
    </row>
    <row r="9" spans="1:7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1057</v>
      </c>
      <c r="C10" s="162"/>
      <c r="D10" s="163"/>
      <c r="E10" s="9">
        <v>4186500</v>
      </c>
      <c r="F10" s="13">
        <v>4194052.21</v>
      </c>
      <c r="G10" s="63"/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77042.759999999995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12155818.470000001</v>
      </c>
    </row>
    <row r="18" spans="1:7" x14ac:dyDescent="0.25">
      <c r="A18" s="12">
        <v>2.9</v>
      </c>
      <c r="B18" s="161" t="s">
        <v>1058</v>
      </c>
      <c r="C18" s="162"/>
      <c r="D18" s="163"/>
      <c r="E18" s="9">
        <v>915750</v>
      </c>
      <c r="F18" s="13">
        <v>915983.13</v>
      </c>
      <c r="G18" s="63"/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15254.29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3350</v>
      </c>
      <c r="F24" s="13">
        <v>96350.32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36274669.760000005</v>
      </c>
      <c r="F40" s="9" t="s">
        <v>0</v>
      </c>
    </row>
    <row r="41" spans="1:6" x14ac:dyDescent="0.25">
      <c r="A41" s="7" t="s">
        <v>39</v>
      </c>
      <c r="B41" s="173" t="s">
        <v>1050</v>
      </c>
      <c r="C41" s="174"/>
      <c r="D41" s="175"/>
      <c r="E41" s="20">
        <v>555984.54</v>
      </c>
      <c r="F41" s="9" t="s">
        <v>0</v>
      </c>
    </row>
    <row r="42" spans="1:6" x14ac:dyDescent="0.25">
      <c r="A42" s="7"/>
      <c r="B42" s="161" t="s">
        <v>1059</v>
      </c>
      <c r="C42" s="162"/>
      <c r="D42" s="163"/>
      <c r="E42" s="21">
        <v>467124.79</v>
      </c>
      <c r="F42" s="9" t="s">
        <v>0</v>
      </c>
    </row>
    <row r="43" spans="1:6" x14ac:dyDescent="0.25">
      <c r="A43" s="7"/>
      <c r="B43" s="161" t="s">
        <v>1060</v>
      </c>
      <c r="C43" s="162"/>
      <c r="D43" s="163"/>
      <c r="E43" s="21">
        <v>33480</v>
      </c>
      <c r="F43" s="13"/>
    </row>
    <row r="44" spans="1:6" x14ac:dyDescent="0.25">
      <c r="A44" s="7"/>
      <c r="B44" s="161" t="s">
        <v>1063</v>
      </c>
      <c r="C44" s="162"/>
      <c r="D44" s="163"/>
      <c r="E44" s="21">
        <v>55379.75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1051</v>
      </c>
      <c r="C57" s="154"/>
      <c r="D57" s="155"/>
      <c r="E57" s="22">
        <f>-E41+E40</f>
        <v>35718685.220000006</v>
      </c>
      <c r="F57" s="22">
        <f>SUM(F7:F56)</f>
        <v>35718685.219999999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1048</v>
      </c>
      <c r="C59" s="129"/>
      <c r="D59" s="129"/>
      <c r="E59" s="26">
        <v>892570.08</v>
      </c>
      <c r="F59" s="24"/>
    </row>
    <row r="60" spans="1:6" x14ac:dyDescent="0.25">
      <c r="A60" s="25" t="s">
        <v>8</v>
      </c>
      <c r="B60" s="159" t="s">
        <v>1052</v>
      </c>
      <c r="C60" s="160"/>
      <c r="D60" s="160"/>
      <c r="E60" s="27">
        <v>148745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1041315.08</v>
      </c>
      <c r="F62" s="24" t="s">
        <v>0</v>
      </c>
    </row>
    <row r="63" spans="1:6" x14ac:dyDescent="0.25">
      <c r="A63" s="25" t="s">
        <v>39</v>
      </c>
      <c r="B63" s="141" t="s">
        <v>1053</v>
      </c>
      <c r="C63" s="142"/>
      <c r="D63" s="143"/>
      <c r="E63" s="29">
        <v>1127</v>
      </c>
      <c r="F63" s="24"/>
    </row>
    <row r="64" spans="1:6" x14ac:dyDescent="0.25">
      <c r="A64" s="25" t="s">
        <v>0</v>
      </c>
      <c r="B64" s="199" t="s">
        <v>1062</v>
      </c>
      <c r="C64" s="200"/>
      <c r="D64" s="201"/>
      <c r="E64" s="28">
        <v>427</v>
      </c>
      <c r="F64" s="24"/>
    </row>
    <row r="65" spans="1:6" x14ac:dyDescent="0.25">
      <c r="A65" s="30"/>
      <c r="B65" s="199" t="s">
        <v>1061</v>
      </c>
      <c r="C65" s="200"/>
      <c r="D65" s="201"/>
      <c r="E65" s="28">
        <v>700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1054</v>
      </c>
      <c r="C83" s="132"/>
      <c r="D83" s="133"/>
      <c r="E83" s="33">
        <f>-E63+E62</f>
        <v>1040188.08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1055</v>
      </c>
      <c r="C85" s="127"/>
      <c r="D85" s="127"/>
      <c r="E85" s="37">
        <v>5401008.7999999998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x14ac:dyDescent="0.25">
      <c r="A89" s="39" t="s">
        <v>37</v>
      </c>
      <c r="B89" s="113" t="s">
        <v>1056</v>
      </c>
      <c r="C89" s="114"/>
      <c r="D89" s="115"/>
      <c r="E89" s="40"/>
      <c r="F89" s="35"/>
    </row>
    <row r="90" spans="1:6" x14ac:dyDescent="0.25">
      <c r="A90" s="39"/>
      <c r="B90" s="110"/>
      <c r="C90" s="111"/>
      <c r="D90" s="111"/>
      <c r="E90" s="38"/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1044</v>
      </c>
      <c r="C92" s="117"/>
      <c r="D92" s="117"/>
      <c r="E92" s="41">
        <v>5401008.7999999998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29620.799999999999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29620.799999999999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2" workbookViewId="0">
      <selection sqref="A1:F110"/>
    </sheetView>
  </sheetViews>
  <sheetFormatPr defaultRowHeight="15" x14ac:dyDescent="0.25"/>
  <cols>
    <col min="3" max="3" width="12.140625" customWidth="1"/>
    <col min="4" max="4" width="25.7109375" customWidth="1"/>
    <col min="5" max="5" width="18.4257812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1030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1031</v>
      </c>
      <c r="C7" s="171"/>
      <c r="D7" s="172"/>
      <c r="E7" s="8">
        <v>31273234.620000001</v>
      </c>
      <c r="F7" s="9"/>
    </row>
    <row r="8" spans="1:6" x14ac:dyDescent="0.25">
      <c r="A8" s="7" t="s">
        <v>8</v>
      </c>
      <c r="B8" s="193" t="s">
        <v>1032</v>
      </c>
      <c r="C8" s="194"/>
      <c r="D8" s="195"/>
      <c r="E8" s="10">
        <v>2650</v>
      </c>
      <c r="F8" s="11"/>
    </row>
    <row r="9" spans="1:6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962</v>
      </c>
      <c r="C10" s="162"/>
      <c r="D10" s="163"/>
      <c r="E10" s="9" t="s">
        <v>0</v>
      </c>
      <c r="F10" s="13">
        <v>474677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110522.76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12155818.470000001</v>
      </c>
    </row>
    <row r="18" spans="1:7" x14ac:dyDescent="0.25">
      <c r="A18" s="12">
        <v>2.9</v>
      </c>
      <c r="B18" s="161" t="s">
        <v>961</v>
      </c>
      <c r="C18" s="162"/>
      <c r="D18" s="163"/>
      <c r="E18" s="9" t="s">
        <v>0</v>
      </c>
      <c r="F18" s="13">
        <v>233.13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70634.039999999994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2650</v>
      </c>
      <c r="F24" s="13">
        <v>93000.320000000007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31275884.620000001</v>
      </c>
      <c r="F40" s="9" t="s">
        <v>0</v>
      </c>
    </row>
    <row r="41" spans="1:6" x14ac:dyDescent="0.25">
      <c r="A41" s="7" t="s">
        <v>39</v>
      </c>
      <c r="B41" s="173" t="s">
        <v>1033</v>
      </c>
      <c r="C41" s="174"/>
      <c r="D41" s="175"/>
      <c r="E41" s="20">
        <v>106814.86</v>
      </c>
      <c r="F41" s="9" t="s">
        <v>0</v>
      </c>
    </row>
    <row r="42" spans="1:6" x14ac:dyDescent="0.25">
      <c r="A42" s="7"/>
      <c r="B42" s="161" t="s">
        <v>86</v>
      </c>
      <c r="C42" s="162"/>
      <c r="D42" s="163"/>
      <c r="E42" s="21">
        <v>50814.86</v>
      </c>
      <c r="F42" s="9" t="s">
        <v>0</v>
      </c>
    </row>
    <row r="43" spans="1:6" x14ac:dyDescent="0.25">
      <c r="A43" s="7"/>
      <c r="B43" s="161" t="s">
        <v>1041</v>
      </c>
      <c r="C43" s="162"/>
      <c r="D43" s="163"/>
      <c r="E43" s="21">
        <v>20000</v>
      </c>
      <c r="F43" s="13"/>
    </row>
    <row r="44" spans="1:6" x14ac:dyDescent="0.25">
      <c r="A44" s="7"/>
      <c r="B44" s="161" t="s">
        <v>1046</v>
      </c>
      <c r="C44" s="162"/>
      <c r="D44" s="163"/>
      <c r="E44" s="21">
        <v>36000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1034</v>
      </c>
      <c r="C57" s="154"/>
      <c r="D57" s="155"/>
      <c r="E57" s="22">
        <f>-E41+E40</f>
        <v>31169069.760000002</v>
      </c>
      <c r="F57" s="22">
        <f>SUM(F7:F56)</f>
        <v>31169069.760000002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1031</v>
      </c>
      <c r="C59" s="129"/>
      <c r="D59" s="129"/>
      <c r="E59" s="26">
        <v>669769.80000000005</v>
      </c>
      <c r="F59" s="24"/>
    </row>
    <row r="60" spans="1:6" x14ac:dyDescent="0.25">
      <c r="A60" s="25" t="s">
        <v>8</v>
      </c>
      <c r="B60" s="159" t="s">
        <v>1035</v>
      </c>
      <c r="C60" s="160"/>
      <c r="D60" s="160"/>
      <c r="E60" s="27">
        <v>254943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924712.8</v>
      </c>
      <c r="F62" s="24" t="s">
        <v>0</v>
      </c>
    </row>
    <row r="63" spans="1:6" x14ac:dyDescent="0.25">
      <c r="A63" s="25" t="s">
        <v>39</v>
      </c>
      <c r="B63" s="141" t="s">
        <v>1036</v>
      </c>
      <c r="C63" s="142"/>
      <c r="D63" s="143"/>
      <c r="E63" s="29">
        <v>32142.720000000001</v>
      </c>
      <c r="F63" s="24"/>
    </row>
    <row r="64" spans="1:6" x14ac:dyDescent="0.25">
      <c r="A64" s="25" t="s">
        <v>0</v>
      </c>
      <c r="B64" s="199" t="s">
        <v>86</v>
      </c>
      <c r="C64" s="200"/>
      <c r="D64" s="201"/>
      <c r="E64" s="28">
        <v>10137.620000000001</v>
      </c>
      <c r="F64" s="24"/>
    </row>
    <row r="65" spans="1:6" x14ac:dyDescent="0.25">
      <c r="A65" s="30"/>
      <c r="B65" s="199" t="s">
        <v>1042</v>
      </c>
      <c r="C65" s="200"/>
      <c r="D65" s="201"/>
      <c r="E65" s="28">
        <v>22005.1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1037</v>
      </c>
      <c r="C83" s="132"/>
      <c r="D83" s="133"/>
      <c r="E83" s="33">
        <f>-E63+E62</f>
        <v>892570.08000000007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1038</v>
      </c>
      <c r="C85" s="127"/>
      <c r="D85" s="127"/>
      <c r="E85" s="37">
        <v>5408952.7999999998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/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ht="15" customHeight="1" x14ac:dyDescent="0.25">
      <c r="A88" s="36"/>
      <c r="B88" s="110"/>
      <c r="C88" s="111"/>
      <c r="D88" s="112"/>
      <c r="E88" s="38"/>
      <c r="F88" s="35"/>
    </row>
    <row r="89" spans="1:6" ht="25.5" customHeight="1" x14ac:dyDescent="0.25">
      <c r="A89" s="39" t="s">
        <v>37</v>
      </c>
      <c r="B89" s="113" t="s">
        <v>1043</v>
      </c>
      <c r="C89" s="114"/>
      <c r="D89" s="115"/>
      <c r="E89" s="40">
        <v>7944</v>
      </c>
      <c r="F89" s="35"/>
    </row>
    <row r="90" spans="1:6" x14ac:dyDescent="0.25">
      <c r="A90" s="39"/>
      <c r="B90" s="110" t="s">
        <v>86</v>
      </c>
      <c r="C90" s="111"/>
      <c r="D90" s="111"/>
      <c r="E90" s="38">
        <v>7944</v>
      </c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1044</v>
      </c>
      <c r="C92" s="117"/>
      <c r="D92" s="117"/>
      <c r="E92" s="41">
        <v>5401008.7999999998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1040</v>
      </c>
      <c r="C94" s="99"/>
      <c r="D94" s="100"/>
      <c r="E94" s="43">
        <v>29620.799999999999</v>
      </c>
      <c r="F94" s="44"/>
    </row>
    <row r="95" spans="1:6" x14ac:dyDescent="0.25">
      <c r="A95" s="45"/>
      <c r="B95" s="107" t="s">
        <v>1028</v>
      </c>
      <c r="C95" s="108"/>
      <c r="D95" s="109"/>
      <c r="E95" s="46"/>
      <c r="F95" s="44"/>
    </row>
    <row r="96" spans="1:6" x14ac:dyDescent="0.25">
      <c r="A96" s="45"/>
      <c r="B96" s="98"/>
      <c r="C96" s="99"/>
      <c r="D96" s="100"/>
      <c r="E96" s="47"/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29620.799999999999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topLeftCell="A88" workbookViewId="0">
      <selection activeCell="B86" sqref="B86:D86"/>
    </sheetView>
  </sheetViews>
  <sheetFormatPr defaultRowHeight="15" x14ac:dyDescent="0.25"/>
  <cols>
    <col min="2" max="2" width="10.7109375" customWidth="1"/>
    <col min="3" max="3" width="12.42578125" customWidth="1"/>
    <col min="4" max="4" width="26.140625" customWidth="1"/>
    <col min="5" max="5" width="19.42578125" customWidth="1"/>
    <col min="6" max="6" width="2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1014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1015</v>
      </c>
      <c r="C7" s="171"/>
      <c r="D7" s="172"/>
      <c r="E7" s="8">
        <v>41752643.659999996</v>
      </c>
      <c r="F7" s="9"/>
    </row>
    <row r="8" spans="1:6" x14ac:dyDescent="0.25">
      <c r="A8" s="7" t="s">
        <v>8</v>
      </c>
      <c r="B8" s="193" t="s">
        <v>1016</v>
      </c>
      <c r="C8" s="194"/>
      <c r="D8" s="195"/>
      <c r="E8" s="10">
        <v>38559</v>
      </c>
      <c r="F8" s="11"/>
    </row>
    <row r="9" spans="1:6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962</v>
      </c>
      <c r="C10" s="162"/>
      <c r="D10" s="163"/>
      <c r="E10" s="9" t="s">
        <v>0</v>
      </c>
      <c r="F10" s="13">
        <v>474677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110522.76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12155818.470000001</v>
      </c>
    </row>
    <row r="18" spans="1:7" x14ac:dyDescent="0.25">
      <c r="A18" s="12">
        <v>2.9</v>
      </c>
      <c r="B18" s="161" t="s">
        <v>961</v>
      </c>
      <c r="C18" s="162"/>
      <c r="D18" s="163"/>
      <c r="E18" s="9" t="s">
        <v>0</v>
      </c>
      <c r="F18" s="13">
        <v>233.13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177448.9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3950</v>
      </c>
      <c r="F24" s="13">
        <v>90350.32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>
        <v>34609</v>
      </c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41791202.659999996</v>
      </c>
      <c r="F40" s="9" t="s">
        <v>0</v>
      </c>
    </row>
    <row r="41" spans="1:6" x14ac:dyDescent="0.25">
      <c r="A41" s="7" t="s">
        <v>39</v>
      </c>
      <c r="B41" s="173" t="s">
        <v>1017</v>
      </c>
      <c r="C41" s="174"/>
      <c r="D41" s="175"/>
      <c r="E41" s="20">
        <v>10517968.039999999</v>
      </c>
      <c r="F41" s="9" t="s">
        <v>0</v>
      </c>
    </row>
    <row r="42" spans="1:6" x14ac:dyDescent="0.25">
      <c r="A42" s="7"/>
      <c r="B42" s="161" t="s">
        <v>1020</v>
      </c>
      <c r="C42" s="162"/>
      <c r="D42" s="163"/>
      <c r="E42" s="21">
        <v>310907.02</v>
      </c>
      <c r="F42" s="9" t="s">
        <v>0</v>
      </c>
    </row>
    <row r="43" spans="1:6" x14ac:dyDescent="0.25">
      <c r="A43" s="7"/>
      <c r="B43" s="161" t="s">
        <v>146</v>
      </c>
      <c r="C43" s="162"/>
      <c r="D43" s="163"/>
      <c r="E43" s="21">
        <v>10121661.02</v>
      </c>
      <c r="F43" s="13"/>
    </row>
    <row r="44" spans="1:6" x14ac:dyDescent="0.25">
      <c r="A44" s="7"/>
      <c r="B44" s="161" t="s">
        <v>1021</v>
      </c>
      <c r="C44" s="162"/>
      <c r="D44" s="163"/>
      <c r="E44" s="21">
        <v>85400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1018</v>
      </c>
      <c r="C57" s="154"/>
      <c r="D57" s="155"/>
      <c r="E57" s="22">
        <f>-E41+E40</f>
        <v>31273234.619999997</v>
      </c>
      <c r="F57" s="22">
        <f>SUM(F7:F56)</f>
        <v>31273234.620000001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1015</v>
      </c>
      <c r="C59" s="129"/>
      <c r="D59" s="129"/>
      <c r="E59" s="26">
        <v>268351.3</v>
      </c>
      <c r="F59" s="24"/>
    </row>
    <row r="60" spans="1:6" x14ac:dyDescent="0.25">
      <c r="A60" s="25" t="s">
        <v>8</v>
      </c>
      <c r="B60" s="159" t="s">
        <v>1022</v>
      </c>
      <c r="C60" s="160"/>
      <c r="D60" s="160"/>
      <c r="E60" s="27">
        <v>436027.5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704378.8</v>
      </c>
      <c r="F62" s="24" t="s">
        <v>0</v>
      </c>
    </row>
    <row r="63" spans="1:6" x14ac:dyDescent="0.25">
      <c r="A63" s="25" t="s">
        <v>39</v>
      </c>
      <c r="B63" s="141" t="s">
        <v>1023</v>
      </c>
      <c r="C63" s="142"/>
      <c r="D63" s="143"/>
      <c r="E63" s="29">
        <v>34609</v>
      </c>
      <c r="F63" s="24"/>
    </row>
    <row r="64" spans="1:6" x14ac:dyDescent="0.25">
      <c r="A64" s="25" t="s">
        <v>0</v>
      </c>
      <c r="B64" s="199" t="s">
        <v>1019</v>
      </c>
      <c r="C64" s="200"/>
      <c r="D64" s="201"/>
      <c r="E64" s="28">
        <v>34609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1024</v>
      </c>
      <c r="C83" s="132"/>
      <c r="D83" s="133"/>
      <c r="E83" s="33">
        <f>-E63+E62</f>
        <v>669769.80000000005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991</v>
      </c>
      <c r="C85" s="127"/>
      <c r="D85" s="127"/>
      <c r="E85" s="37">
        <v>4842456</v>
      </c>
      <c r="F85" s="35"/>
    </row>
    <row r="86" spans="1:6" x14ac:dyDescent="0.25">
      <c r="A86" s="36" t="s">
        <v>8</v>
      </c>
      <c r="B86" s="110" t="s">
        <v>1025</v>
      </c>
      <c r="C86" s="111"/>
      <c r="D86" s="112"/>
      <c r="E86" s="37">
        <v>566496.80000000005</v>
      </c>
      <c r="F86" s="35"/>
    </row>
    <row r="87" spans="1:6" x14ac:dyDescent="0.25">
      <c r="A87" s="36"/>
      <c r="B87" s="110" t="s">
        <v>1026</v>
      </c>
      <c r="C87" s="111"/>
      <c r="D87" s="112"/>
      <c r="E87" s="38">
        <v>212000</v>
      </c>
      <c r="F87" s="35"/>
    </row>
    <row r="88" spans="1:6" ht="14.25" customHeight="1" x14ac:dyDescent="0.25">
      <c r="A88" s="36"/>
      <c r="B88" s="110" t="s">
        <v>1045</v>
      </c>
      <c r="C88" s="111"/>
      <c r="D88" s="112"/>
      <c r="E88" s="38">
        <v>354496.8</v>
      </c>
      <c r="F88" s="35"/>
    </row>
    <row r="89" spans="1:6" ht="24.75" customHeight="1" x14ac:dyDescent="0.25">
      <c r="A89" s="39" t="s">
        <v>37</v>
      </c>
      <c r="B89" s="113" t="s">
        <v>980</v>
      </c>
      <c r="C89" s="114"/>
      <c r="D89" s="115"/>
      <c r="E89" s="40">
        <v>0</v>
      </c>
      <c r="F89" s="35"/>
    </row>
    <row r="90" spans="1:6" x14ac:dyDescent="0.25">
      <c r="A90" s="39"/>
      <c r="B90" s="110" t="s">
        <v>0</v>
      </c>
      <c r="C90" s="111"/>
      <c r="D90" s="111"/>
      <c r="E90" s="38">
        <v>0</v>
      </c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1027</v>
      </c>
      <c r="C92" s="117"/>
      <c r="D92" s="117"/>
      <c r="E92" s="41">
        <v>5408952.7999999998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924</v>
      </c>
      <c r="C94" s="99"/>
      <c r="D94" s="100"/>
      <c r="E94" s="43">
        <v>9620.7999999999993</v>
      </c>
      <c r="F94" s="44"/>
    </row>
    <row r="95" spans="1:6" x14ac:dyDescent="0.25">
      <c r="A95" s="45"/>
      <c r="B95" s="107" t="s">
        <v>1028</v>
      </c>
      <c r="C95" s="108"/>
      <c r="D95" s="109"/>
      <c r="E95" s="46">
        <v>20000</v>
      </c>
      <c r="F95" s="44"/>
    </row>
    <row r="96" spans="1:6" x14ac:dyDescent="0.25">
      <c r="A96" s="45"/>
      <c r="B96" s="98" t="s">
        <v>1029</v>
      </c>
      <c r="C96" s="99"/>
      <c r="D96" s="100"/>
      <c r="E96" s="47">
        <v>20000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1039</v>
      </c>
      <c r="C101" s="102"/>
      <c r="D101" s="103"/>
      <c r="E101" s="52">
        <f>+E95+E94</f>
        <v>29620.799999999999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7:D107"/>
    <mergeCell ref="B108:D108"/>
    <mergeCell ref="B109:D109"/>
    <mergeCell ref="B110:D110"/>
    <mergeCell ref="B87:D87"/>
    <mergeCell ref="B101:D101"/>
    <mergeCell ref="A102:D102"/>
    <mergeCell ref="B103:D103"/>
    <mergeCell ref="B104:D104"/>
    <mergeCell ref="B105:D105"/>
    <mergeCell ref="B106:D106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A93:D93"/>
    <mergeCell ref="B94:D94"/>
    <mergeCell ref="B82:D82"/>
    <mergeCell ref="B83:D83"/>
    <mergeCell ref="A84:D84"/>
    <mergeCell ref="B85:D85"/>
    <mergeCell ref="B86:D86"/>
    <mergeCell ref="B88:D88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2" customWidth="1"/>
    <col min="4" max="4" width="30.42578125" customWidth="1"/>
    <col min="5" max="5" width="20.28515625" customWidth="1"/>
    <col min="6" max="6" width="21" customWidth="1"/>
    <col min="7" max="7" width="17.855468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1001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1002</v>
      </c>
      <c r="C7" s="171"/>
      <c r="D7" s="172"/>
      <c r="E7" s="8">
        <v>34880865.649999999</v>
      </c>
      <c r="F7" s="9"/>
    </row>
    <row r="8" spans="1:7" x14ac:dyDescent="0.25">
      <c r="A8" s="7" t="s">
        <v>8</v>
      </c>
      <c r="B8" s="193" t="s">
        <v>1003</v>
      </c>
      <c r="C8" s="194"/>
      <c r="D8" s="195"/>
      <c r="E8" s="10">
        <v>6871778.0099999998</v>
      </c>
      <c r="F8" s="11"/>
    </row>
    <row r="9" spans="1:7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962</v>
      </c>
      <c r="C10" s="162"/>
      <c r="D10" s="163"/>
      <c r="E10" s="9" t="s">
        <v>0</v>
      </c>
      <c r="F10" s="13">
        <v>474677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>
        <v>156162.35999999999</v>
      </c>
      <c r="F11" s="13">
        <v>15739596.810000001</v>
      </c>
      <c r="G11" s="63"/>
    </row>
    <row r="12" spans="1:7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110522.76</v>
      </c>
    </row>
    <row r="14" spans="1:7" x14ac:dyDescent="0.25">
      <c r="A14" s="12">
        <v>2.5</v>
      </c>
      <c r="B14" s="161" t="s">
        <v>1005</v>
      </c>
      <c r="C14" s="162"/>
      <c r="D14" s="163"/>
      <c r="E14" s="9">
        <v>285125</v>
      </c>
      <c r="F14" s="13">
        <v>310907.02</v>
      </c>
      <c r="G14" s="63"/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>
        <v>6048041.6500000004</v>
      </c>
      <c r="F17" s="13">
        <v>22277479.489999998</v>
      </c>
      <c r="G17" s="63"/>
    </row>
    <row r="18" spans="1:7" x14ac:dyDescent="0.25">
      <c r="A18" s="12">
        <v>2.9</v>
      </c>
      <c r="B18" s="161" t="s">
        <v>961</v>
      </c>
      <c r="C18" s="162"/>
      <c r="D18" s="163"/>
      <c r="E18" s="9" t="s">
        <v>0</v>
      </c>
      <c r="F18" s="13">
        <v>233.13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262848.90000000002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998</v>
      </c>
      <c r="C22" s="184"/>
      <c r="D22" s="185"/>
      <c r="E22" s="9">
        <v>380699</v>
      </c>
      <c r="F22" s="13">
        <v>-34609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1750</v>
      </c>
      <c r="F24" s="13">
        <v>86400.320000000007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41752643.659999996</v>
      </c>
      <c r="F40" s="9" t="s">
        <v>0</v>
      </c>
    </row>
    <row r="41" spans="1:6" x14ac:dyDescent="0.25">
      <c r="A41" s="7" t="s">
        <v>39</v>
      </c>
      <c r="B41" s="173" t="s">
        <v>1006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1007</v>
      </c>
      <c r="C57" s="154"/>
      <c r="D57" s="155"/>
      <c r="E57" s="22">
        <f>-E41+E40</f>
        <v>41752643.659999996</v>
      </c>
      <c r="F57" s="22">
        <f>SUM(F7:F56)</f>
        <v>41752643.659999989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1002</v>
      </c>
      <c r="C59" s="129"/>
      <c r="D59" s="129"/>
      <c r="E59" s="26">
        <v>508791.01</v>
      </c>
      <c r="F59" s="24"/>
    </row>
    <row r="60" spans="1:6" x14ac:dyDescent="0.25">
      <c r="A60" s="25" t="s">
        <v>8</v>
      </c>
      <c r="B60" s="159" t="s">
        <v>1008</v>
      </c>
      <c r="C60" s="160"/>
      <c r="D60" s="160"/>
      <c r="E60" s="27">
        <v>534677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1043468.01</v>
      </c>
      <c r="F62" s="24" t="s">
        <v>0</v>
      </c>
    </row>
    <row r="63" spans="1:6" x14ac:dyDescent="0.25">
      <c r="A63" s="25" t="s">
        <v>39</v>
      </c>
      <c r="B63" s="141" t="s">
        <v>1009</v>
      </c>
      <c r="C63" s="142"/>
      <c r="D63" s="143"/>
      <c r="E63" s="29">
        <v>775116.71</v>
      </c>
      <c r="F63" s="24">
        <v>0</v>
      </c>
    </row>
    <row r="64" spans="1:6" x14ac:dyDescent="0.25">
      <c r="A64" s="25" t="s">
        <v>0</v>
      </c>
      <c r="B64" s="150" t="s">
        <v>1010</v>
      </c>
      <c r="C64" s="151"/>
      <c r="D64" s="152"/>
      <c r="E64" s="28">
        <v>8580</v>
      </c>
      <c r="F64" s="24"/>
    </row>
    <row r="65" spans="1:6" x14ac:dyDescent="0.25">
      <c r="A65" s="30"/>
      <c r="B65" s="199" t="s">
        <v>1011</v>
      </c>
      <c r="C65" s="200"/>
      <c r="D65" s="201"/>
      <c r="E65" s="28">
        <v>266536.71000000002</v>
      </c>
      <c r="F65" s="24" t="s">
        <v>0</v>
      </c>
    </row>
    <row r="66" spans="1:6" x14ac:dyDescent="0.25">
      <c r="A66" s="25" t="s">
        <v>0</v>
      </c>
      <c r="B66" s="150" t="s">
        <v>1012</v>
      </c>
      <c r="C66" s="151"/>
      <c r="D66" s="152"/>
      <c r="E66" s="28">
        <v>500000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1013</v>
      </c>
      <c r="C83" s="132"/>
      <c r="D83" s="133"/>
      <c r="E83" s="33">
        <f>-E63+E62</f>
        <v>268351.30000000005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991</v>
      </c>
      <c r="C85" s="127"/>
      <c r="D85" s="127"/>
      <c r="E85" s="37">
        <v>4842456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980</v>
      </c>
      <c r="C88" s="114"/>
      <c r="D88" s="115"/>
      <c r="E88" s="40">
        <v>0</v>
      </c>
      <c r="F88" s="35"/>
    </row>
    <row r="89" spans="1:6" x14ac:dyDescent="0.25">
      <c r="A89" s="39"/>
      <c r="B89" s="110" t="s">
        <v>0</v>
      </c>
      <c r="C89" s="111"/>
      <c r="D89" s="111"/>
      <c r="E89" s="38">
        <v>0</v>
      </c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992</v>
      </c>
      <c r="C91" s="117"/>
      <c r="D91" s="117"/>
      <c r="E91" s="41">
        <v>4842456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88" workbookViewId="0">
      <selection sqref="A1:F109"/>
    </sheetView>
  </sheetViews>
  <sheetFormatPr defaultRowHeight="15" x14ac:dyDescent="0.25"/>
  <cols>
    <col min="2" max="2" width="16" customWidth="1"/>
    <col min="3" max="3" width="12.42578125" customWidth="1"/>
    <col min="4" max="4" width="11.7109375" customWidth="1"/>
    <col min="5" max="5" width="20.7109375" customWidth="1"/>
    <col min="6" max="6" width="21.855468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983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984</v>
      </c>
      <c r="C7" s="171"/>
      <c r="D7" s="172"/>
      <c r="E7" s="8">
        <v>47419424.329999998</v>
      </c>
      <c r="F7" s="9"/>
    </row>
    <row r="8" spans="1:7" x14ac:dyDescent="0.25">
      <c r="A8" s="7" t="s">
        <v>8</v>
      </c>
      <c r="B8" s="193" t="s">
        <v>985</v>
      </c>
      <c r="C8" s="194"/>
      <c r="D8" s="195"/>
      <c r="E8" s="10">
        <v>3050</v>
      </c>
      <c r="F8" s="11"/>
    </row>
    <row r="9" spans="1:7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962</v>
      </c>
      <c r="C10" s="162"/>
      <c r="D10" s="163"/>
      <c r="E10" s="9" t="s">
        <v>0</v>
      </c>
      <c r="F10" s="13">
        <v>474677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960</v>
      </c>
      <c r="C13" s="162"/>
      <c r="D13" s="163"/>
      <c r="E13" s="9" t="s">
        <v>0</v>
      </c>
      <c r="F13" s="9">
        <v>110522.76</v>
      </c>
      <c r="G13" s="63" t="s">
        <v>0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961</v>
      </c>
      <c r="C18" s="162"/>
      <c r="D18" s="163"/>
      <c r="E18" s="9" t="s">
        <v>0</v>
      </c>
      <c r="F18" s="13">
        <v>233.13</v>
      </c>
      <c r="G18" s="63" t="s">
        <v>0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262848.90000000002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998</v>
      </c>
      <c r="C22" s="184"/>
      <c r="D22" s="185"/>
      <c r="E22" s="9" t="s">
        <v>0</v>
      </c>
      <c r="F22" s="13">
        <v>-415308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3050</v>
      </c>
      <c r="F24" s="13">
        <v>84650.32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47422474.329999998</v>
      </c>
      <c r="F40" s="9" t="s">
        <v>0</v>
      </c>
    </row>
    <row r="41" spans="1:6" x14ac:dyDescent="0.25">
      <c r="A41" s="7" t="s">
        <v>39</v>
      </c>
      <c r="B41" s="173" t="s">
        <v>986</v>
      </c>
      <c r="C41" s="174"/>
      <c r="D41" s="175"/>
      <c r="E41" s="20">
        <v>12541608.68</v>
      </c>
      <c r="F41" s="9" t="s">
        <v>0</v>
      </c>
    </row>
    <row r="42" spans="1:6" x14ac:dyDescent="0.25">
      <c r="A42" s="7"/>
      <c r="B42" s="161" t="s">
        <v>993</v>
      </c>
      <c r="C42" s="162"/>
      <c r="D42" s="163"/>
      <c r="E42" s="21">
        <v>3688116.58</v>
      </c>
      <c r="F42" s="9" t="s">
        <v>0</v>
      </c>
    </row>
    <row r="43" spans="1:6" x14ac:dyDescent="0.25">
      <c r="A43" s="7"/>
      <c r="B43" s="161" t="s">
        <v>994</v>
      </c>
      <c r="C43" s="162"/>
      <c r="D43" s="163"/>
      <c r="E43" s="21">
        <v>3787149.57</v>
      </c>
      <c r="F43" s="13"/>
    </row>
    <row r="44" spans="1:6" x14ac:dyDescent="0.25">
      <c r="A44" s="7"/>
      <c r="B44" s="161" t="s">
        <v>995</v>
      </c>
      <c r="C44" s="162"/>
      <c r="D44" s="163"/>
      <c r="E44" s="21">
        <v>939211.53</v>
      </c>
      <c r="F44" s="13" t="s">
        <v>0</v>
      </c>
    </row>
    <row r="45" spans="1:6" x14ac:dyDescent="0.25">
      <c r="A45" s="7"/>
      <c r="B45" s="167" t="s">
        <v>996</v>
      </c>
      <c r="C45" s="168"/>
      <c r="D45" s="169"/>
      <c r="E45" s="9">
        <v>3711823</v>
      </c>
      <c r="F45" s="13"/>
    </row>
    <row r="46" spans="1:6" x14ac:dyDescent="0.25">
      <c r="A46" s="7"/>
      <c r="B46" s="161" t="s">
        <v>997</v>
      </c>
      <c r="C46" s="162"/>
      <c r="D46" s="163"/>
      <c r="E46" s="9">
        <v>415308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987</v>
      </c>
      <c r="C57" s="154"/>
      <c r="D57" s="155"/>
      <c r="E57" s="22">
        <f>-E41+E40</f>
        <v>34880865.649999999</v>
      </c>
      <c r="F57" s="22">
        <f>SUM(F7:F56)</f>
        <v>34880865.649999999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984</v>
      </c>
      <c r="C59" s="129"/>
      <c r="D59" s="129"/>
      <c r="E59" s="26">
        <v>215502.79</v>
      </c>
      <c r="F59" s="24"/>
    </row>
    <row r="60" spans="1:6" x14ac:dyDescent="0.25">
      <c r="A60" s="25" t="s">
        <v>8</v>
      </c>
      <c r="B60" s="159" t="s">
        <v>988</v>
      </c>
      <c r="C60" s="160"/>
      <c r="D60" s="160"/>
      <c r="E60" s="27">
        <v>332632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548134.79</v>
      </c>
      <c r="F62" s="24" t="s">
        <v>0</v>
      </c>
    </row>
    <row r="63" spans="1:6" x14ac:dyDescent="0.25">
      <c r="A63" s="25" t="s">
        <v>39</v>
      </c>
      <c r="B63" s="141" t="s">
        <v>989</v>
      </c>
      <c r="C63" s="142"/>
      <c r="D63" s="143"/>
      <c r="E63" s="29">
        <v>39343.78</v>
      </c>
      <c r="F63" s="24">
        <v>0</v>
      </c>
    </row>
    <row r="64" spans="1:6" x14ac:dyDescent="0.25">
      <c r="A64" s="25" t="s">
        <v>0</v>
      </c>
      <c r="B64" s="150" t="s">
        <v>999</v>
      </c>
      <c r="C64" s="151"/>
      <c r="D64" s="152"/>
      <c r="E64" s="28">
        <v>34609</v>
      </c>
      <c r="F64" s="24"/>
    </row>
    <row r="65" spans="1:6" x14ac:dyDescent="0.25">
      <c r="A65" s="30"/>
      <c r="B65" s="199" t="s">
        <v>1000</v>
      </c>
      <c r="C65" s="200"/>
      <c r="D65" s="201"/>
      <c r="E65" s="28">
        <v>4734.78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990</v>
      </c>
      <c r="C83" s="132"/>
      <c r="D83" s="133"/>
      <c r="E83" s="33">
        <f>-E63+E62</f>
        <v>508791.01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991</v>
      </c>
      <c r="C85" s="127"/>
      <c r="D85" s="127"/>
      <c r="E85" s="37">
        <v>4842456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ht="23.25" customHeight="1" x14ac:dyDescent="0.25">
      <c r="A88" s="39" t="s">
        <v>37</v>
      </c>
      <c r="B88" s="113" t="s">
        <v>980</v>
      </c>
      <c r="C88" s="114"/>
      <c r="D88" s="115"/>
      <c r="E88" s="40">
        <v>0</v>
      </c>
      <c r="F88" s="35"/>
    </row>
    <row r="89" spans="1:6" x14ac:dyDescent="0.25">
      <c r="A89" s="39"/>
      <c r="B89" s="110" t="s">
        <v>0</v>
      </c>
      <c r="C89" s="111"/>
      <c r="D89" s="111"/>
      <c r="E89" s="38">
        <v>0</v>
      </c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992</v>
      </c>
      <c r="C91" s="117"/>
      <c r="D91" s="117"/>
      <c r="E91" s="41">
        <v>4842456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4.140625" customWidth="1"/>
    <col min="3" max="3" width="12.42578125" customWidth="1"/>
    <col min="4" max="4" width="11.85546875" customWidth="1"/>
    <col min="5" max="5" width="21.42578125" customWidth="1"/>
    <col min="6" max="6" width="22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953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954</v>
      </c>
      <c r="C7" s="171"/>
      <c r="D7" s="172"/>
      <c r="E7" s="8">
        <v>35219963.289999999</v>
      </c>
      <c r="F7" s="9"/>
    </row>
    <row r="8" spans="1:7" x14ac:dyDescent="0.25">
      <c r="A8" s="7" t="s">
        <v>8</v>
      </c>
      <c r="B8" s="193" t="s">
        <v>955</v>
      </c>
      <c r="C8" s="194"/>
      <c r="D8" s="195"/>
      <c r="E8" s="10">
        <v>12562883.33</v>
      </c>
      <c r="F8" s="11"/>
    </row>
    <row r="9" spans="1:7" x14ac:dyDescent="0.25">
      <c r="A9" s="12">
        <v>2.1</v>
      </c>
      <c r="B9" s="161" t="s">
        <v>941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962</v>
      </c>
      <c r="C10" s="162"/>
      <c r="D10" s="163"/>
      <c r="E10" s="9">
        <v>4186500</v>
      </c>
      <c r="F10" s="13">
        <f>+E10</f>
        <v>4186500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942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960</v>
      </c>
      <c r="C13" s="162"/>
      <c r="D13" s="163"/>
      <c r="E13" s="9">
        <v>7458083.3300000001</v>
      </c>
      <c r="F13" s="9">
        <v>7585788.9100000001</v>
      </c>
      <c r="G13" s="63" t="s">
        <v>0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961</v>
      </c>
      <c r="C18" s="162"/>
      <c r="D18" s="163"/>
      <c r="E18" s="9">
        <v>915750</v>
      </c>
      <c r="F18" s="13">
        <v>939444.66</v>
      </c>
      <c r="G18" s="63" t="s">
        <v>0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262848.90000000002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2550</v>
      </c>
      <c r="F24" s="13">
        <v>81600.320000000007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47782846.619999997</v>
      </c>
      <c r="F40" s="9" t="s">
        <v>0</v>
      </c>
    </row>
    <row r="41" spans="1:6" x14ac:dyDescent="0.25">
      <c r="A41" s="7" t="s">
        <v>39</v>
      </c>
      <c r="B41" s="173" t="s">
        <v>956</v>
      </c>
      <c r="C41" s="174"/>
      <c r="D41" s="175"/>
      <c r="E41" s="20">
        <v>363422.29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25902.33</v>
      </c>
      <c r="F42" s="9" t="s">
        <v>0</v>
      </c>
    </row>
    <row r="43" spans="1:6" x14ac:dyDescent="0.25">
      <c r="A43" s="7"/>
      <c r="B43" s="161" t="s">
        <v>963</v>
      </c>
      <c r="C43" s="162"/>
      <c r="D43" s="163"/>
      <c r="E43" s="21">
        <v>23734.18</v>
      </c>
      <c r="F43" s="13"/>
    </row>
    <row r="44" spans="1:6" x14ac:dyDescent="0.25">
      <c r="A44" s="7"/>
      <c r="B44" s="161" t="s">
        <v>964</v>
      </c>
      <c r="C44" s="162"/>
      <c r="D44" s="163"/>
      <c r="E44" s="21">
        <v>305500</v>
      </c>
      <c r="F44" s="13" t="s">
        <v>0</v>
      </c>
    </row>
    <row r="45" spans="1:6" x14ac:dyDescent="0.25">
      <c r="A45" s="7"/>
      <c r="B45" s="167" t="s">
        <v>965</v>
      </c>
      <c r="C45" s="168"/>
      <c r="D45" s="169"/>
      <c r="E45" s="9">
        <v>8285.7800000000007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957</v>
      </c>
      <c r="C57" s="154"/>
      <c r="D57" s="155"/>
      <c r="E57" s="22">
        <f>-E41+E40</f>
        <v>47419424.329999998</v>
      </c>
      <c r="F57" s="22">
        <f>SUM(F7:F56)</f>
        <v>47419424.329999983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954</v>
      </c>
      <c r="C59" s="129"/>
      <c r="D59" s="129"/>
      <c r="E59" s="26">
        <v>576634.68000000005</v>
      </c>
      <c r="F59" s="24"/>
    </row>
    <row r="60" spans="1:6" x14ac:dyDescent="0.25">
      <c r="A60" s="25" t="s">
        <v>8</v>
      </c>
      <c r="B60" s="159" t="s">
        <v>966</v>
      </c>
      <c r="C60" s="160"/>
      <c r="D60" s="160"/>
      <c r="E60" s="27">
        <v>111983.45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688618.13</v>
      </c>
      <c r="F62" s="24" t="s">
        <v>0</v>
      </c>
    </row>
    <row r="63" spans="1:6" x14ac:dyDescent="0.25">
      <c r="A63" s="25" t="s">
        <v>39</v>
      </c>
      <c r="B63" s="141" t="s">
        <v>958</v>
      </c>
      <c r="C63" s="142"/>
      <c r="D63" s="143"/>
      <c r="E63" s="29">
        <v>473115.34</v>
      </c>
      <c r="F63" s="24">
        <v>0</v>
      </c>
    </row>
    <row r="64" spans="1:6" x14ac:dyDescent="0.25">
      <c r="A64" s="25" t="s">
        <v>0</v>
      </c>
      <c r="B64" s="150" t="s">
        <v>199</v>
      </c>
      <c r="C64" s="151"/>
      <c r="D64" s="152"/>
      <c r="E64" s="28">
        <v>6659.57</v>
      </c>
      <c r="F64" s="24"/>
    </row>
    <row r="65" spans="1:6" x14ac:dyDescent="0.25">
      <c r="A65" s="30"/>
      <c r="B65" s="199" t="s">
        <v>967</v>
      </c>
      <c r="C65" s="200"/>
      <c r="D65" s="201"/>
      <c r="E65" s="28">
        <v>14069.58</v>
      </c>
      <c r="F65" s="24" t="s">
        <v>0</v>
      </c>
    </row>
    <row r="66" spans="1:6" x14ac:dyDescent="0.25">
      <c r="A66" s="25" t="s">
        <v>0</v>
      </c>
      <c r="B66" s="150" t="s">
        <v>968</v>
      </c>
      <c r="C66" s="151"/>
      <c r="D66" s="152"/>
      <c r="E66" s="28">
        <v>139240.51999999999</v>
      </c>
      <c r="F66" s="24" t="s">
        <v>0</v>
      </c>
    </row>
    <row r="67" spans="1:6" x14ac:dyDescent="0.25">
      <c r="A67" s="25" t="s">
        <v>0</v>
      </c>
      <c r="B67" s="139" t="s">
        <v>969</v>
      </c>
      <c r="C67" s="140"/>
      <c r="D67" s="140"/>
      <c r="E67" s="28">
        <v>155063.29999999999</v>
      </c>
      <c r="F67" s="24" t="s">
        <v>0</v>
      </c>
    </row>
    <row r="68" spans="1:6" x14ac:dyDescent="0.25">
      <c r="A68" s="25" t="s">
        <v>0</v>
      </c>
      <c r="B68" s="139" t="s">
        <v>970</v>
      </c>
      <c r="C68" s="140"/>
      <c r="D68" s="140"/>
      <c r="E68" s="28">
        <v>7800</v>
      </c>
      <c r="F68" s="24" t="s">
        <v>0</v>
      </c>
    </row>
    <row r="69" spans="1:6" x14ac:dyDescent="0.25">
      <c r="A69" s="25"/>
      <c r="B69" s="139" t="s">
        <v>971</v>
      </c>
      <c r="C69" s="140"/>
      <c r="D69" s="140"/>
      <c r="E69" s="28">
        <v>31398.86</v>
      </c>
      <c r="F69" s="24" t="s">
        <v>0</v>
      </c>
    </row>
    <row r="70" spans="1:6" x14ac:dyDescent="0.25">
      <c r="A70" s="25"/>
      <c r="B70" s="128" t="s">
        <v>972</v>
      </c>
      <c r="C70" s="129"/>
      <c r="D70" s="129"/>
      <c r="E70" s="28">
        <v>12428.94</v>
      </c>
      <c r="F70" s="24" t="s">
        <v>0</v>
      </c>
    </row>
    <row r="71" spans="1:6" x14ac:dyDescent="0.25">
      <c r="A71" s="25"/>
      <c r="B71" s="128" t="s">
        <v>973</v>
      </c>
      <c r="C71" s="129"/>
      <c r="D71" s="129"/>
      <c r="E71" s="28">
        <v>4320</v>
      </c>
      <c r="F71" s="24" t="s">
        <v>0</v>
      </c>
    </row>
    <row r="72" spans="1:6" x14ac:dyDescent="0.25">
      <c r="A72" s="25"/>
      <c r="B72" s="128" t="s">
        <v>974</v>
      </c>
      <c r="C72" s="129"/>
      <c r="D72" s="129"/>
      <c r="E72" s="28">
        <v>7851.73</v>
      </c>
      <c r="F72" s="24" t="s">
        <v>0</v>
      </c>
    </row>
    <row r="73" spans="1:6" x14ac:dyDescent="0.25">
      <c r="A73" s="25"/>
      <c r="B73" s="128" t="s">
        <v>975</v>
      </c>
      <c r="C73" s="129"/>
      <c r="D73" s="130"/>
      <c r="E73" s="31">
        <v>13216.65</v>
      </c>
      <c r="F73" s="24"/>
    </row>
    <row r="74" spans="1:6" x14ac:dyDescent="0.25">
      <c r="A74" s="25"/>
      <c r="B74" s="128" t="s">
        <v>976</v>
      </c>
      <c r="C74" s="129"/>
      <c r="D74" s="130"/>
      <c r="E74" s="31">
        <v>46915.19</v>
      </c>
      <c r="F74" s="32"/>
    </row>
    <row r="75" spans="1:6" x14ac:dyDescent="0.25">
      <c r="A75" s="25"/>
      <c r="B75" s="136" t="s">
        <v>977</v>
      </c>
      <c r="C75" s="137"/>
      <c r="D75" s="138"/>
      <c r="E75" s="31">
        <v>5000</v>
      </c>
      <c r="F75" s="24" t="s">
        <v>0</v>
      </c>
    </row>
    <row r="76" spans="1:6" x14ac:dyDescent="0.25">
      <c r="A76" s="25"/>
      <c r="B76" s="128" t="s">
        <v>978</v>
      </c>
      <c r="C76" s="129"/>
      <c r="D76" s="130"/>
      <c r="E76" s="31">
        <v>29151</v>
      </c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959</v>
      </c>
      <c r="C83" s="132"/>
      <c r="D83" s="133"/>
      <c r="E83" s="33">
        <f>-E63+E62</f>
        <v>215502.78999999998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979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ht="24" customHeight="1" x14ac:dyDescent="0.25">
      <c r="A88" s="39" t="s">
        <v>37</v>
      </c>
      <c r="B88" s="113" t="s">
        <v>980</v>
      </c>
      <c r="C88" s="114"/>
      <c r="D88" s="115"/>
      <c r="E88" s="40">
        <v>3936000</v>
      </c>
      <c r="F88" s="35"/>
    </row>
    <row r="89" spans="1:6" x14ac:dyDescent="0.25">
      <c r="A89" s="39"/>
      <c r="B89" s="110" t="s">
        <v>981</v>
      </c>
      <c r="C89" s="111"/>
      <c r="D89" s="111"/>
      <c r="E89" s="38">
        <v>3936000</v>
      </c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982</v>
      </c>
      <c r="C91" s="117"/>
      <c r="D91" s="117"/>
      <c r="E91" s="41">
        <v>4842456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5703125" customWidth="1"/>
    <col min="3" max="3" width="12.42578125" customWidth="1"/>
    <col min="4" max="4" width="14.140625" customWidth="1"/>
    <col min="5" max="5" width="20.85546875" customWidth="1"/>
    <col min="6" max="6" width="21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937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938</v>
      </c>
      <c r="C7" s="171"/>
      <c r="D7" s="172"/>
      <c r="E7" s="8">
        <v>34907567.509999998</v>
      </c>
      <c r="F7" s="9"/>
    </row>
    <row r="8" spans="1:6" x14ac:dyDescent="0.25">
      <c r="A8" s="7" t="s">
        <v>8</v>
      </c>
      <c r="B8" s="193" t="s">
        <v>939</v>
      </c>
      <c r="C8" s="194"/>
      <c r="D8" s="195"/>
      <c r="E8" s="10">
        <v>36199285.369999997</v>
      </c>
      <c r="F8" s="11"/>
    </row>
    <row r="9" spans="1:6" x14ac:dyDescent="0.25">
      <c r="A9" s="12">
        <v>2.1</v>
      </c>
      <c r="B9" s="161" t="s">
        <v>941</v>
      </c>
      <c r="C9" s="162"/>
      <c r="D9" s="163"/>
      <c r="E9" s="9">
        <v>33171500.07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942</v>
      </c>
      <c r="C12" s="162"/>
      <c r="D12" s="163"/>
      <c r="E12" s="9">
        <v>305500</v>
      </c>
      <c r="F12" s="13">
        <f>+E12</f>
        <v>305500</v>
      </c>
    </row>
    <row r="13" spans="1:6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</row>
    <row r="14" spans="1:6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312485.40999999997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2600</v>
      </c>
      <c r="F24" s="13">
        <v>79050.320000000007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943</v>
      </c>
      <c r="C32" s="162"/>
      <c r="D32" s="163"/>
      <c r="E32" s="9">
        <v>2711399.52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>
        <v>8285.7800000000007</v>
      </c>
      <c r="F35" s="13">
        <v>8285.7800000000007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71106852.879999995</v>
      </c>
      <c r="F40" s="9" t="s">
        <v>0</v>
      </c>
    </row>
    <row r="41" spans="1:6" x14ac:dyDescent="0.25">
      <c r="A41" s="7" t="s">
        <v>39</v>
      </c>
      <c r="B41" s="173" t="s">
        <v>940</v>
      </c>
      <c r="C41" s="174"/>
      <c r="D41" s="175"/>
      <c r="E41" s="20">
        <v>35886889.590000004</v>
      </c>
      <c r="F41" s="9" t="s">
        <v>0</v>
      </c>
    </row>
    <row r="42" spans="1:6" x14ac:dyDescent="0.25">
      <c r="A42" s="7"/>
      <c r="B42" s="161" t="s">
        <v>945</v>
      </c>
      <c r="C42" s="162"/>
      <c r="D42" s="163"/>
      <c r="E42" s="21">
        <v>3990</v>
      </c>
      <c r="F42" s="9" t="s">
        <v>0</v>
      </c>
    </row>
    <row r="43" spans="1:6" x14ac:dyDescent="0.25">
      <c r="A43" s="7"/>
      <c r="B43" s="161" t="s">
        <v>946</v>
      </c>
      <c r="C43" s="162"/>
      <c r="D43" s="163"/>
      <c r="E43" s="21">
        <v>35882899.590000004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947</v>
      </c>
      <c r="C57" s="154"/>
      <c r="D57" s="155"/>
      <c r="E57" s="22">
        <f>-E41+E40</f>
        <v>35219963.289999992</v>
      </c>
      <c r="F57" s="22">
        <f>SUM(F7:F56)</f>
        <v>35219963.289999984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938</v>
      </c>
      <c r="C59" s="129"/>
      <c r="D59" s="129"/>
      <c r="E59" s="26">
        <v>3735366.45</v>
      </c>
      <c r="F59" s="24"/>
    </row>
    <row r="60" spans="1:6" x14ac:dyDescent="0.25">
      <c r="A60" s="25" t="s">
        <v>8</v>
      </c>
      <c r="B60" s="159" t="s">
        <v>948</v>
      </c>
      <c r="C60" s="160"/>
      <c r="D60" s="160"/>
      <c r="E60" s="27">
        <v>744423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4479789.45</v>
      </c>
      <c r="F62" s="24" t="s">
        <v>0</v>
      </c>
    </row>
    <row r="63" spans="1:6" x14ac:dyDescent="0.25">
      <c r="A63" s="25" t="s">
        <v>39</v>
      </c>
      <c r="B63" s="141" t="s">
        <v>949</v>
      </c>
      <c r="C63" s="142"/>
      <c r="D63" s="143"/>
      <c r="E63" s="29">
        <v>3903154.77</v>
      </c>
      <c r="F63" s="24" t="s">
        <v>0</v>
      </c>
    </row>
    <row r="64" spans="1:6" x14ac:dyDescent="0.25">
      <c r="A64" s="25" t="s">
        <v>0</v>
      </c>
      <c r="B64" s="150" t="s">
        <v>950</v>
      </c>
      <c r="C64" s="151"/>
      <c r="D64" s="152"/>
      <c r="E64" s="28">
        <v>2711399.52</v>
      </c>
      <c r="F64" s="24"/>
    </row>
    <row r="65" spans="1:6" x14ac:dyDescent="0.25">
      <c r="A65" s="30"/>
      <c r="B65" s="199" t="s">
        <v>951</v>
      </c>
      <c r="C65" s="200"/>
      <c r="D65" s="201"/>
      <c r="E65" s="28">
        <v>1191755.25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952</v>
      </c>
      <c r="C83" s="132"/>
      <c r="D83" s="133"/>
      <c r="E83" s="33">
        <f>-E63+E62</f>
        <v>576634.68000000017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42578125" customWidth="1"/>
    <col min="3" max="3" width="12" customWidth="1"/>
    <col min="4" max="4" width="14.42578125" customWidth="1"/>
    <col min="5" max="5" width="19.570312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926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927</v>
      </c>
      <c r="C7" s="171"/>
      <c r="D7" s="172"/>
      <c r="E7" s="8">
        <v>34912482.509999998</v>
      </c>
      <c r="F7" s="9"/>
    </row>
    <row r="8" spans="1:6" x14ac:dyDescent="0.25">
      <c r="A8" s="7" t="s">
        <v>8</v>
      </c>
      <c r="B8" s="193" t="s">
        <v>928</v>
      </c>
      <c r="C8" s="194"/>
      <c r="D8" s="195"/>
      <c r="E8" s="10">
        <v>3350</v>
      </c>
      <c r="F8" s="11"/>
    </row>
    <row r="9" spans="1:6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</row>
    <row r="14" spans="1:6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316475.40999999997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3350</v>
      </c>
      <c r="F24" s="13">
        <v>76450.320000000007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921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34915832.509999998</v>
      </c>
      <c r="F40" s="9" t="s">
        <v>0</v>
      </c>
    </row>
    <row r="41" spans="1:6" x14ac:dyDescent="0.25">
      <c r="A41" s="7" t="s">
        <v>39</v>
      </c>
      <c r="B41" s="173" t="s">
        <v>929</v>
      </c>
      <c r="C41" s="174"/>
      <c r="D41" s="175"/>
      <c r="E41" s="20">
        <v>8265</v>
      </c>
      <c r="F41" s="9" t="s">
        <v>0</v>
      </c>
    </row>
    <row r="42" spans="1:6" x14ac:dyDescent="0.25">
      <c r="A42" s="7"/>
      <c r="B42" s="161" t="s">
        <v>934</v>
      </c>
      <c r="C42" s="162"/>
      <c r="D42" s="163"/>
      <c r="E42" s="21">
        <v>750</v>
      </c>
      <c r="F42" s="9" t="s">
        <v>0</v>
      </c>
    </row>
    <row r="43" spans="1:6" x14ac:dyDescent="0.25">
      <c r="A43" s="7"/>
      <c r="B43" s="161" t="s">
        <v>935</v>
      </c>
      <c r="C43" s="162"/>
      <c r="D43" s="163"/>
      <c r="E43" s="21">
        <v>3780</v>
      </c>
      <c r="F43" s="13"/>
    </row>
    <row r="44" spans="1:6" x14ac:dyDescent="0.25">
      <c r="A44" s="7"/>
      <c r="B44" s="161" t="s">
        <v>936</v>
      </c>
      <c r="C44" s="162"/>
      <c r="D44" s="163"/>
      <c r="E44" s="21">
        <v>3735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930</v>
      </c>
      <c r="C57" s="154"/>
      <c r="D57" s="155"/>
      <c r="E57" s="22">
        <f>-E41+E40</f>
        <v>34907567.509999998</v>
      </c>
      <c r="F57" s="22">
        <f>SUM(F7:F56)</f>
        <v>34907567.509999983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927</v>
      </c>
      <c r="C59" s="129"/>
      <c r="D59" s="129"/>
      <c r="E59" s="26">
        <v>3406072.45</v>
      </c>
      <c r="F59" s="24"/>
    </row>
    <row r="60" spans="1:6" x14ac:dyDescent="0.25">
      <c r="A60" s="25" t="s">
        <v>8</v>
      </c>
      <c r="B60" s="159" t="s">
        <v>931</v>
      </c>
      <c r="C60" s="160"/>
      <c r="D60" s="160"/>
      <c r="E60" s="27">
        <v>329294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3735366.45</v>
      </c>
      <c r="F62" s="24" t="s">
        <v>0</v>
      </c>
    </row>
    <row r="63" spans="1:6" x14ac:dyDescent="0.25">
      <c r="A63" s="25" t="s">
        <v>39</v>
      </c>
      <c r="B63" s="141" t="s">
        <v>932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933</v>
      </c>
      <c r="C83" s="132"/>
      <c r="D83" s="133"/>
      <c r="E83" s="33">
        <f>-E63+E62</f>
        <v>3735366.45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7" workbookViewId="0">
      <selection activeCell="E26" sqref="E26"/>
    </sheetView>
  </sheetViews>
  <sheetFormatPr defaultRowHeight="15" x14ac:dyDescent="0.25"/>
  <cols>
    <col min="3" max="3" width="12" customWidth="1"/>
    <col min="4" max="4" width="13.7109375" customWidth="1"/>
    <col min="5" max="5" width="18.4257812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2540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2541</v>
      </c>
      <c r="C7" s="171"/>
      <c r="D7" s="172"/>
      <c r="E7" s="8">
        <v>32368455.489999998</v>
      </c>
      <c r="F7" s="9"/>
    </row>
    <row r="8" spans="1:6" x14ac:dyDescent="0.25">
      <c r="A8" s="7" t="s">
        <v>8</v>
      </c>
      <c r="B8" s="193" t="s">
        <v>2542</v>
      </c>
      <c r="C8" s="194"/>
      <c r="D8" s="195"/>
      <c r="E8" s="10">
        <v>37384937.450000003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>
        <v>35222152.359999999</v>
      </c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10477548.630000001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825034.32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1000</v>
      </c>
      <c r="F24" s="13">
        <v>69063.320000000007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2525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2548</v>
      </c>
      <c r="C32" s="162"/>
      <c r="D32" s="163"/>
      <c r="E32" s="9">
        <v>2161785.09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69753392.939999998</v>
      </c>
      <c r="F40" s="9" t="s">
        <v>0</v>
      </c>
    </row>
    <row r="41" spans="1:6" x14ac:dyDescent="0.25">
      <c r="A41" s="7" t="s">
        <v>39</v>
      </c>
      <c r="B41" s="173" t="s">
        <v>2543</v>
      </c>
      <c r="C41" s="174"/>
      <c r="D41" s="175"/>
      <c r="E41" s="20">
        <v>37419106.869999997</v>
      </c>
      <c r="F41" s="9" t="s">
        <v>0</v>
      </c>
    </row>
    <row r="42" spans="1:6" x14ac:dyDescent="0.25">
      <c r="A42" s="7"/>
      <c r="B42" s="161" t="s">
        <v>2549</v>
      </c>
      <c r="C42" s="162"/>
      <c r="D42" s="163"/>
      <c r="E42" s="21">
        <v>37383937.450000003</v>
      </c>
      <c r="F42" s="9" t="s">
        <v>0</v>
      </c>
    </row>
    <row r="43" spans="1:6" x14ac:dyDescent="0.25">
      <c r="A43" s="7"/>
      <c r="B43" s="161" t="s">
        <v>2358</v>
      </c>
      <c r="C43" s="162"/>
      <c r="D43" s="163"/>
      <c r="E43" s="21">
        <v>35169.42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2544</v>
      </c>
      <c r="C57" s="154"/>
      <c r="D57" s="155"/>
      <c r="E57" s="22">
        <f>-E41+E40</f>
        <v>32334286.07</v>
      </c>
      <c r="F57" s="22">
        <f>SUM(F7:F56)</f>
        <v>32334286.070000004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2541</v>
      </c>
      <c r="C59" s="129"/>
      <c r="D59" s="129"/>
      <c r="E59" s="26">
        <v>3834687.41</v>
      </c>
      <c r="F59" s="24"/>
    </row>
    <row r="60" spans="1:6" x14ac:dyDescent="0.25">
      <c r="A60" s="25" t="s">
        <v>8</v>
      </c>
      <c r="B60" s="159" t="s">
        <v>2550</v>
      </c>
      <c r="C60" s="160"/>
      <c r="D60" s="160"/>
      <c r="E60" s="27">
        <v>546264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4380951.41</v>
      </c>
      <c r="F62" s="24" t="s">
        <v>0</v>
      </c>
    </row>
    <row r="63" spans="1:6" x14ac:dyDescent="0.25">
      <c r="A63" s="25" t="s">
        <v>39</v>
      </c>
      <c r="B63" s="141" t="s">
        <v>2545</v>
      </c>
      <c r="C63" s="142"/>
      <c r="D63" s="143"/>
      <c r="E63" s="29">
        <v>3331364.77</v>
      </c>
      <c r="F63" s="24"/>
    </row>
    <row r="64" spans="1:6" x14ac:dyDescent="0.25">
      <c r="A64" s="25" t="s">
        <v>0</v>
      </c>
      <c r="B64" s="199" t="s">
        <v>2358</v>
      </c>
      <c r="C64" s="200"/>
      <c r="D64" s="201"/>
      <c r="E64" s="28">
        <v>6975.27</v>
      </c>
      <c r="F64" s="24"/>
    </row>
    <row r="65" spans="1:6" x14ac:dyDescent="0.25">
      <c r="A65" s="30"/>
      <c r="B65" s="147" t="s">
        <v>2548</v>
      </c>
      <c r="C65" s="148"/>
      <c r="D65" s="149"/>
      <c r="E65" s="28">
        <v>2161785.09</v>
      </c>
      <c r="F65" s="24" t="s">
        <v>0</v>
      </c>
    </row>
    <row r="66" spans="1:6" x14ac:dyDescent="0.25">
      <c r="A66" s="25" t="s">
        <v>0</v>
      </c>
      <c r="B66" s="150" t="s">
        <v>2551</v>
      </c>
      <c r="C66" s="151"/>
      <c r="D66" s="152"/>
      <c r="E66" s="28">
        <v>136000</v>
      </c>
      <c r="F66" s="24" t="s">
        <v>0</v>
      </c>
    </row>
    <row r="67" spans="1:6" x14ac:dyDescent="0.25">
      <c r="A67" s="25" t="s">
        <v>0</v>
      </c>
      <c r="B67" s="139" t="s">
        <v>2552</v>
      </c>
      <c r="C67" s="140"/>
      <c r="D67" s="140"/>
      <c r="E67" s="28">
        <v>1026604.41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2546</v>
      </c>
      <c r="C85" s="132"/>
      <c r="D85" s="133"/>
      <c r="E85" s="33">
        <f>-E63+E62</f>
        <v>1049586.6400000001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3" width="12.42578125" customWidth="1"/>
    <col min="4" max="4" width="12.140625" customWidth="1"/>
    <col min="5" max="5" width="20.85546875" customWidth="1"/>
    <col min="6" max="6" width="22.1406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913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914</v>
      </c>
      <c r="C7" s="171"/>
      <c r="D7" s="172"/>
      <c r="E7" s="8">
        <v>32581549.690000001</v>
      </c>
      <c r="F7" s="9"/>
    </row>
    <row r="8" spans="1:7" x14ac:dyDescent="0.25">
      <c r="A8" s="7" t="s">
        <v>8</v>
      </c>
      <c r="B8" s="193" t="s">
        <v>915</v>
      </c>
      <c r="C8" s="194"/>
      <c r="D8" s="195"/>
      <c r="E8" s="10">
        <v>2500401.69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>
        <v>2486496.69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324740.40999999997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73100.320000000007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921</v>
      </c>
      <c r="C35" s="162"/>
      <c r="D35" s="163"/>
      <c r="E35" s="9">
        <v>11505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35081951.380000003</v>
      </c>
      <c r="F40" s="9" t="s">
        <v>0</v>
      </c>
    </row>
    <row r="41" spans="1:6" x14ac:dyDescent="0.25">
      <c r="A41" s="7" t="s">
        <v>39</v>
      </c>
      <c r="B41" s="173" t="s">
        <v>916</v>
      </c>
      <c r="C41" s="174"/>
      <c r="D41" s="175"/>
      <c r="E41" s="20">
        <v>169468.87</v>
      </c>
      <c r="F41" s="9" t="s">
        <v>0</v>
      </c>
    </row>
    <row r="42" spans="1:6" x14ac:dyDescent="0.25">
      <c r="A42" s="7"/>
      <c r="B42" s="161" t="s">
        <v>922</v>
      </c>
      <c r="C42" s="162"/>
      <c r="D42" s="163"/>
      <c r="E42" s="21">
        <v>136000</v>
      </c>
      <c r="F42" s="9" t="s">
        <v>0</v>
      </c>
    </row>
    <row r="43" spans="1:6" x14ac:dyDescent="0.25">
      <c r="A43" s="7"/>
      <c r="B43" s="161" t="s">
        <v>923</v>
      </c>
      <c r="C43" s="162"/>
      <c r="D43" s="163"/>
      <c r="E43" s="21">
        <v>33468.870000000003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917</v>
      </c>
      <c r="C57" s="154"/>
      <c r="D57" s="155"/>
      <c r="E57" s="22">
        <f>-E41+E40</f>
        <v>34912482.510000005</v>
      </c>
      <c r="F57" s="22">
        <f>SUM(F7:F56)</f>
        <v>34912482.509999983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914</v>
      </c>
      <c r="C59" s="129"/>
      <c r="D59" s="129"/>
      <c r="E59" s="26">
        <v>3194680.45</v>
      </c>
      <c r="F59" s="24"/>
    </row>
    <row r="60" spans="1:6" x14ac:dyDescent="0.25">
      <c r="A60" s="25" t="s">
        <v>8</v>
      </c>
      <c r="B60" s="159" t="s">
        <v>918</v>
      </c>
      <c r="C60" s="160"/>
      <c r="D60" s="160"/>
      <c r="E60" s="27">
        <v>211392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3406072.45</v>
      </c>
      <c r="F62" s="24" t="s">
        <v>0</v>
      </c>
    </row>
    <row r="63" spans="1:6" x14ac:dyDescent="0.25">
      <c r="A63" s="25" t="s">
        <v>39</v>
      </c>
      <c r="B63" s="141" t="s">
        <v>919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920</v>
      </c>
      <c r="C83" s="132"/>
      <c r="D83" s="133"/>
      <c r="E83" s="33">
        <f>-E63+E62</f>
        <v>3406072.45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924</v>
      </c>
      <c r="C93" s="99"/>
      <c r="D93" s="100"/>
      <c r="E93" s="43">
        <v>9620.7999999999993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925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85546875" customWidth="1"/>
    <col min="3" max="3" width="11.85546875" customWidth="1"/>
    <col min="4" max="4" width="12.140625" customWidth="1"/>
    <col min="5" max="5" width="21.140625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903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904</v>
      </c>
      <c r="C7" s="171"/>
      <c r="D7" s="172"/>
      <c r="E7" s="8">
        <v>32703542.940000001</v>
      </c>
      <c r="F7" s="9"/>
    </row>
    <row r="8" spans="1:6" x14ac:dyDescent="0.25">
      <c r="A8" s="7" t="s">
        <v>8</v>
      </c>
      <c r="B8" s="193" t="s">
        <v>905</v>
      </c>
      <c r="C8" s="194"/>
      <c r="D8" s="195"/>
      <c r="E8" s="10">
        <v>36518.85</v>
      </c>
      <c r="F8" s="11"/>
    </row>
    <row r="9" spans="1:6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</row>
    <row r="14" spans="1:6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34418.44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449235.41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3050</v>
      </c>
      <c r="F24" s="13">
        <v>70700.320000000007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>
        <v>33468.85</v>
      </c>
      <c r="F28" s="13">
        <v>33468.85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860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32740061.790000003</v>
      </c>
      <c r="F40" s="9" t="s">
        <v>0</v>
      </c>
    </row>
    <row r="41" spans="1:6" x14ac:dyDescent="0.25">
      <c r="A41" s="7" t="s">
        <v>39</v>
      </c>
      <c r="B41" s="173" t="s">
        <v>906</v>
      </c>
      <c r="C41" s="174"/>
      <c r="D41" s="175"/>
      <c r="E41" s="20">
        <v>158512.1</v>
      </c>
      <c r="F41" s="9" t="s">
        <v>0</v>
      </c>
    </row>
    <row r="42" spans="1:6" x14ac:dyDescent="0.25">
      <c r="A42" s="7"/>
      <c r="B42" s="161" t="s">
        <v>909</v>
      </c>
      <c r="C42" s="162"/>
      <c r="D42" s="163"/>
      <c r="E42" s="21">
        <v>94936.7</v>
      </c>
      <c r="F42" s="9" t="s">
        <v>0</v>
      </c>
    </row>
    <row r="43" spans="1:6" x14ac:dyDescent="0.25">
      <c r="A43" s="7"/>
      <c r="B43" s="161" t="s">
        <v>910</v>
      </c>
      <c r="C43" s="162"/>
      <c r="D43" s="163"/>
      <c r="E43" s="21">
        <v>63575.4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907</v>
      </c>
      <c r="C57" s="154"/>
      <c r="D57" s="155"/>
      <c r="E57" s="22">
        <f>-E41+E40</f>
        <v>32581549.690000001</v>
      </c>
      <c r="F57" s="22">
        <f>SUM(F7:F56)</f>
        <v>32581549.690000001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904</v>
      </c>
      <c r="C59" s="129"/>
      <c r="D59" s="129"/>
      <c r="E59" s="26">
        <v>2988464.45</v>
      </c>
      <c r="F59" s="24"/>
    </row>
    <row r="60" spans="1:6" x14ac:dyDescent="0.25">
      <c r="A60" s="25" t="s">
        <v>8</v>
      </c>
      <c r="B60" s="159" t="s">
        <v>908</v>
      </c>
      <c r="C60" s="160"/>
      <c r="D60" s="160"/>
      <c r="E60" s="27">
        <v>206216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3194680.45</v>
      </c>
      <c r="F62" s="24" t="s">
        <v>0</v>
      </c>
    </row>
    <row r="63" spans="1:6" x14ac:dyDescent="0.25">
      <c r="A63" s="25" t="s">
        <v>39</v>
      </c>
      <c r="B63" s="141" t="s">
        <v>911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912</v>
      </c>
      <c r="C83" s="132"/>
      <c r="D83" s="133"/>
      <c r="E83" s="33">
        <f>-E63+E62</f>
        <v>3194680.45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900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5105</v>
      </c>
      <c r="F94" s="44"/>
    </row>
    <row r="95" spans="1:6" x14ac:dyDescent="0.25">
      <c r="A95" s="45"/>
      <c r="B95" s="98" t="s">
        <v>901</v>
      </c>
      <c r="C95" s="99"/>
      <c r="D95" s="100"/>
      <c r="E95" s="47">
        <v>5105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902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5703125" customWidth="1"/>
    <col min="3" max="3" width="14" customWidth="1"/>
    <col min="4" max="4" width="14.28515625" customWidth="1"/>
    <col min="5" max="5" width="18.85546875" customWidth="1"/>
    <col min="6" max="6" width="21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889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890</v>
      </c>
      <c r="C7" s="171"/>
      <c r="D7" s="172"/>
      <c r="E7" s="8">
        <v>35218047.619999997</v>
      </c>
      <c r="F7" s="9"/>
    </row>
    <row r="8" spans="1:7" x14ac:dyDescent="0.25">
      <c r="A8" s="7" t="s">
        <v>8</v>
      </c>
      <c r="B8" s="193" t="s">
        <v>891</v>
      </c>
      <c r="C8" s="194"/>
      <c r="D8" s="195"/>
      <c r="E8" s="10">
        <v>3650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895</v>
      </c>
      <c r="C16" s="162"/>
      <c r="D16" s="163"/>
      <c r="E16" s="9" t="s">
        <v>0</v>
      </c>
      <c r="F16" s="13">
        <v>34418.44</v>
      </c>
      <c r="G16" s="63" t="s">
        <v>0</v>
      </c>
    </row>
    <row r="17" spans="1:7" x14ac:dyDescent="0.25">
      <c r="A17" s="12">
        <v>2.8</v>
      </c>
      <c r="B17" s="161" t="s">
        <v>881</v>
      </c>
      <c r="C17" s="162"/>
      <c r="D17" s="163"/>
      <c r="E17" s="9" t="s">
        <v>0</v>
      </c>
      <c r="F17" s="13">
        <v>16229437.84</v>
      </c>
      <c r="G17" s="63" t="s">
        <v>0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607747.51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3650</v>
      </c>
      <c r="F24" s="13">
        <v>67650.320000000007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860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35221697.619999997</v>
      </c>
      <c r="F40" s="9" t="s">
        <v>0</v>
      </c>
    </row>
    <row r="41" spans="1:6" x14ac:dyDescent="0.25">
      <c r="A41" s="7" t="s">
        <v>39</v>
      </c>
      <c r="B41" s="173" t="s">
        <v>892</v>
      </c>
      <c r="C41" s="174"/>
      <c r="D41" s="175"/>
      <c r="E41" s="20">
        <v>2518154.6800000002</v>
      </c>
      <c r="F41" s="9" t="s">
        <v>0</v>
      </c>
    </row>
    <row r="42" spans="1:6" x14ac:dyDescent="0.25">
      <c r="A42" s="7"/>
      <c r="B42" s="161" t="s">
        <v>750</v>
      </c>
      <c r="C42" s="162"/>
      <c r="D42" s="163"/>
      <c r="E42" s="21">
        <v>31657.99</v>
      </c>
      <c r="F42" s="9" t="s">
        <v>0</v>
      </c>
    </row>
    <row r="43" spans="1:6" x14ac:dyDescent="0.25">
      <c r="A43" s="7"/>
      <c r="B43" s="161" t="s">
        <v>893</v>
      </c>
      <c r="C43" s="162"/>
      <c r="D43" s="163"/>
      <c r="E43" s="21">
        <v>2486496.69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894</v>
      </c>
      <c r="C57" s="154"/>
      <c r="D57" s="155"/>
      <c r="E57" s="22">
        <f>-E41+E40</f>
        <v>32703542.939999998</v>
      </c>
      <c r="F57" s="22">
        <f>SUM(F7:F56)</f>
        <v>32703542.940000001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890</v>
      </c>
      <c r="C59" s="129"/>
      <c r="D59" s="129"/>
      <c r="E59" s="26">
        <v>2830493.12</v>
      </c>
      <c r="F59" s="24"/>
    </row>
    <row r="60" spans="1:6" x14ac:dyDescent="0.25">
      <c r="A60" s="25" t="s">
        <v>8</v>
      </c>
      <c r="B60" s="159" t="s">
        <v>896</v>
      </c>
      <c r="C60" s="160"/>
      <c r="D60" s="160"/>
      <c r="E60" s="27">
        <v>247544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3078037.12</v>
      </c>
      <c r="F62" s="24" t="s">
        <v>0</v>
      </c>
    </row>
    <row r="63" spans="1:6" x14ac:dyDescent="0.25">
      <c r="A63" s="25" t="s">
        <v>39</v>
      </c>
      <c r="B63" s="141" t="s">
        <v>897</v>
      </c>
      <c r="C63" s="142"/>
      <c r="D63" s="143"/>
      <c r="E63" s="29">
        <v>89572.67</v>
      </c>
      <c r="F63" s="24" t="s">
        <v>0</v>
      </c>
    </row>
    <row r="64" spans="1:6" x14ac:dyDescent="0.25">
      <c r="A64" s="25" t="s">
        <v>0</v>
      </c>
      <c r="B64" s="150" t="s">
        <v>898</v>
      </c>
      <c r="C64" s="151"/>
      <c r="D64" s="152"/>
      <c r="E64" s="28">
        <v>89572.67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899</v>
      </c>
      <c r="C83" s="132"/>
      <c r="D83" s="133"/>
      <c r="E83" s="33">
        <f>-E63+E62</f>
        <v>2988464.45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900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5105</v>
      </c>
      <c r="F94" s="44"/>
    </row>
    <row r="95" spans="1:6" x14ac:dyDescent="0.25">
      <c r="A95" s="45"/>
      <c r="B95" s="98" t="s">
        <v>901</v>
      </c>
      <c r="C95" s="99"/>
      <c r="D95" s="100"/>
      <c r="E95" s="47">
        <v>5105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902</v>
      </c>
      <c r="C100" s="102"/>
      <c r="D100" s="103"/>
      <c r="E100" s="52">
        <f>+E94+E93</f>
        <v>9620.7999999999993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3" customWidth="1"/>
    <col min="4" max="4" width="14.28515625" customWidth="1"/>
    <col min="5" max="5" width="18.5703125" customWidth="1"/>
    <col min="6" max="6" width="22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876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877</v>
      </c>
      <c r="C7" s="171"/>
      <c r="D7" s="172"/>
      <c r="E7" s="8">
        <v>33377362.469999999</v>
      </c>
      <c r="F7" s="9"/>
    </row>
    <row r="8" spans="1:7" x14ac:dyDescent="0.25">
      <c r="A8" s="7" t="s">
        <v>8</v>
      </c>
      <c r="B8" s="193" t="s">
        <v>878</v>
      </c>
      <c r="C8" s="194"/>
      <c r="D8" s="195"/>
      <c r="E8" s="10">
        <v>6050791.6699999999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127705.58</v>
      </c>
      <c r="G13" s="63" t="s">
        <v>0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881</v>
      </c>
      <c r="C17" s="162"/>
      <c r="D17" s="163"/>
      <c r="E17" s="9">
        <v>6048041.6699999999</v>
      </c>
      <c r="F17" s="13">
        <v>16261095.83</v>
      </c>
      <c r="G17" s="63" t="s">
        <v>0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 t="s">
        <v>0</v>
      </c>
      <c r="F19" s="17">
        <v>607747.51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2750</v>
      </c>
      <c r="F24" s="13">
        <v>64000.32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860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39428154.140000001</v>
      </c>
      <c r="F40" s="9" t="s">
        <v>0</v>
      </c>
    </row>
    <row r="41" spans="1:6" x14ac:dyDescent="0.25">
      <c r="A41" s="7" t="s">
        <v>39</v>
      </c>
      <c r="B41" s="173" t="s">
        <v>879</v>
      </c>
      <c r="C41" s="174"/>
      <c r="D41" s="175"/>
      <c r="E41" s="20">
        <v>4210106.5199999996</v>
      </c>
      <c r="F41" s="9" t="s">
        <v>0</v>
      </c>
    </row>
    <row r="42" spans="1:6" x14ac:dyDescent="0.25">
      <c r="A42" s="7"/>
      <c r="B42" s="161" t="s">
        <v>882</v>
      </c>
      <c r="C42" s="162"/>
      <c r="D42" s="163"/>
      <c r="E42" s="21">
        <v>85443.04</v>
      </c>
      <c r="F42" s="9" t="s">
        <v>0</v>
      </c>
    </row>
    <row r="43" spans="1:6" x14ac:dyDescent="0.25">
      <c r="A43" s="7"/>
      <c r="B43" s="161" t="s">
        <v>883</v>
      </c>
      <c r="C43" s="162"/>
      <c r="D43" s="163"/>
      <c r="E43" s="21">
        <v>20000</v>
      </c>
      <c r="F43" s="13"/>
    </row>
    <row r="44" spans="1:6" x14ac:dyDescent="0.25">
      <c r="A44" s="7"/>
      <c r="B44" s="161" t="s">
        <v>884</v>
      </c>
      <c r="C44" s="162"/>
      <c r="D44" s="163"/>
      <c r="E44" s="21">
        <v>3932.5</v>
      </c>
      <c r="F44" s="13" t="s">
        <v>0</v>
      </c>
    </row>
    <row r="45" spans="1:6" x14ac:dyDescent="0.25">
      <c r="A45" s="7"/>
      <c r="B45" s="167" t="s">
        <v>885</v>
      </c>
      <c r="C45" s="168"/>
      <c r="D45" s="169"/>
      <c r="E45" s="9">
        <v>3967350.98</v>
      </c>
      <c r="F45" s="13"/>
    </row>
    <row r="46" spans="1:6" x14ac:dyDescent="0.25">
      <c r="A46" s="7"/>
      <c r="B46" s="161" t="s">
        <v>886</v>
      </c>
      <c r="C46" s="162"/>
      <c r="D46" s="163"/>
      <c r="E46" s="9">
        <v>133380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880</v>
      </c>
      <c r="C57" s="154"/>
      <c r="D57" s="155"/>
      <c r="E57" s="22">
        <f>-E41+E40</f>
        <v>35218047.620000005</v>
      </c>
      <c r="F57" s="22">
        <f>SUM(F7:F56)</f>
        <v>35218047.61999999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877</v>
      </c>
      <c r="C59" s="129"/>
      <c r="D59" s="129"/>
      <c r="E59" s="26">
        <v>2326939.62</v>
      </c>
      <c r="F59" s="24"/>
    </row>
    <row r="60" spans="1:7" x14ac:dyDescent="0.25">
      <c r="A60" s="25" t="s">
        <v>8</v>
      </c>
      <c r="B60" s="159" t="s">
        <v>887</v>
      </c>
      <c r="C60" s="160"/>
      <c r="D60" s="160"/>
      <c r="E60" s="27">
        <v>503553.5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2830493.12</v>
      </c>
      <c r="F62" s="24" t="s">
        <v>0</v>
      </c>
    </row>
    <row r="63" spans="1:7" x14ac:dyDescent="0.25">
      <c r="A63" s="25" t="s">
        <v>39</v>
      </c>
      <c r="B63" s="141" t="s">
        <v>888</v>
      </c>
      <c r="C63" s="142"/>
      <c r="D63" s="143"/>
      <c r="E63" s="29">
        <v>0</v>
      </c>
      <c r="F63" s="24" t="s">
        <v>0</v>
      </c>
    </row>
    <row r="64" spans="1:7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868</v>
      </c>
      <c r="C83" s="132"/>
      <c r="D83" s="133"/>
      <c r="E83" s="33">
        <f>-E63+E62</f>
        <v>2830493.12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3" customWidth="1"/>
    <col min="4" max="4" width="12" customWidth="1"/>
    <col min="5" max="5" width="19.85546875" customWidth="1"/>
    <col min="6" max="6" width="20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861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862</v>
      </c>
      <c r="C7" s="171"/>
      <c r="D7" s="172"/>
      <c r="E7" s="8">
        <v>29473151.120000001</v>
      </c>
      <c r="F7" s="9"/>
    </row>
    <row r="8" spans="1:7" x14ac:dyDescent="0.25">
      <c r="A8" s="7" t="s">
        <v>8</v>
      </c>
      <c r="B8" s="193" t="s">
        <v>863</v>
      </c>
      <c r="C8" s="194"/>
      <c r="D8" s="195"/>
      <c r="E8" s="10">
        <v>4228064.45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127849.57</v>
      </c>
    </row>
    <row r="14" spans="1:7" x14ac:dyDescent="0.25">
      <c r="A14" s="12">
        <v>2.5</v>
      </c>
      <c r="B14" s="161" t="s">
        <v>854</v>
      </c>
      <c r="C14" s="162"/>
      <c r="D14" s="163"/>
      <c r="E14" s="9" t="s">
        <v>0</v>
      </c>
      <c r="F14" s="13">
        <v>25782.02</v>
      </c>
      <c r="G14" s="63" t="s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841</v>
      </c>
      <c r="C17" s="162"/>
      <c r="D17" s="163"/>
      <c r="E17" s="9" t="s">
        <v>0</v>
      </c>
      <c r="F17" s="13">
        <v>10213054.16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870</v>
      </c>
      <c r="C19" s="162"/>
      <c r="D19" s="163"/>
      <c r="E19" s="9">
        <v>4185000</v>
      </c>
      <c r="F19" s="17">
        <v>4813921.53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3000</v>
      </c>
      <c r="F24" s="13">
        <v>61250.32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>
        <v>3788.51</v>
      </c>
      <c r="F26" s="13">
        <v>3788.51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860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>
        <v>36275.94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33701215.57</v>
      </c>
      <c r="F40" s="9" t="s">
        <v>0</v>
      </c>
    </row>
    <row r="41" spans="1:6" x14ac:dyDescent="0.25">
      <c r="A41" s="7" t="s">
        <v>39</v>
      </c>
      <c r="B41" s="173" t="s">
        <v>864</v>
      </c>
      <c r="C41" s="174"/>
      <c r="D41" s="175"/>
      <c r="E41" s="20">
        <v>323853.09999999998</v>
      </c>
      <c r="F41" s="9" t="s">
        <v>0</v>
      </c>
    </row>
    <row r="42" spans="1:6" x14ac:dyDescent="0.25">
      <c r="A42" s="7"/>
      <c r="B42" s="161" t="s">
        <v>872</v>
      </c>
      <c r="C42" s="162"/>
      <c r="D42" s="163"/>
      <c r="E42" s="21">
        <v>23734.18</v>
      </c>
      <c r="F42" s="9" t="s">
        <v>0</v>
      </c>
    </row>
    <row r="43" spans="1:6" x14ac:dyDescent="0.25">
      <c r="A43" s="7"/>
      <c r="B43" s="161" t="s">
        <v>873</v>
      </c>
      <c r="C43" s="162"/>
      <c r="D43" s="163"/>
      <c r="E43" s="21">
        <v>259342.98</v>
      </c>
      <c r="F43" s="13"/>
    </row>
    <row r="44" spans="1:6" x14ac:dyDescent="0.25">
      <c r="A44" s="7"/>
      <c r="B44" s="161" t="s">
        <v>874</v>
      </c>
      <c r="C44" s="162"/>
      <c r="D44" s="163"/>
      <c r="E44" s="21">
        <v>4500</v>
      </c>
      <c r="F44" s="13" t="s">
        <v>0</v>
      </c>
    </row>
    <row r="45" spans="1:6" x14ac:dyDescent="0.25">
      <c r="A45" s="7"/>
      <c r="B45" s="167" t="s">
        <v>871</v>
      </c>
      <c r="C45" s="168"/>
      <c r="D45" s="169"/>
      <c r="E45" s="9">
        <v>36275.94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865</v>
      </c>
      <c r="C57" s="154"/>
      <c r="D57" s="155"/>
      <c r="E57" s="22">
        <f>-E41+E40</f>
        <v>33377362.469999999</v>
      </c>
      <c r="F57" s="22">
        <f>SUM(F7:F56)</f>
        <v>33377362.470000003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862</v>
      </c>
      <c r="C59" s="129"/>
      <c r="D59" s="129"/>
      <c r="E59" s="26">
        <v>2201327.56</v>
      </c>
      <c r="F59" s="24"/>
    </row>
    <row r="60" spans="1:7" x14ac:dyDescent="0.25">
      <c r="A60" s="25" t="s">
        <v>8</v>
      </c>
      <c r="B60" s="159" t="s">
        <v>866</v>
      </c>
      <c r="C60" s="160"/>
      <c r="D60" s="160"/>
      <c r="E60" s="27">
        <v>161888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2363215.56</v>
      </c>
      <c r="F62" s="24" t="s">
        <v>0</v>
      </c>
    </row>
    <row r="63" spans="1:7" x14ac:dyDescent="0.25">
      <c r="A63" s="25" t="s">
        <v>39</v>
      </c>
      <c r="B63" s="141" t="s">
        <v>867</v>
      </c>
      <c r="C63" s="142"/>
      <c r="D63" s="143"/>
      <c r="E63" s="29">
        <v>36275.94</v>
      </c>
      <c r="F63" s="24" t="s">
        <v>0</v>
      </c>
    </row>
    <row r="64" spans="1:7" x14ac:dyDescent="0.25">
      <c r="A64" s="25" t="s">
        <v>0</v>
      </c>
      <c r="B64" s="150" t="s">
        <v>875</v>
      </c>
      <c r="C64" s="151"/>
      <c r="D64" s="152"/>
      <c r="E64" s="28">
        <v>36275.94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868</v>
      </c>
      <c r="C83" s="132"/>
      <c r="D83" s="133"/>
      <c r="E83" s="33">
        <f>-E63+E62</f>
        <v>2326939.62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L17" sqref="L17"/>
    </sheetView>
  </sheetViews>
  <sheetFormatPr defaultRowHeight="15" x14ac:dyDescent="0.25"/>
  <cols>
    <col min="2" max="2" width="16" customWidth="1"/>
    <col min="3" max="3" width="11.140625" customWidth="1"/>
    <col min="4" max="4" width="14.28515625" customWidth="1"/>
    <col min="5" max="5" width="20.140625" customWidth="1"/>
    <col min="6" max="6" width="22.42578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846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847</v>
      </c>
      <c r="C7" s="171"/>
      <c r="D7" s="172"/>
      <c r="E7" s="8">
        <v>36701855.789999999</v>
      </c>
      <c r="F7" s="9"/>
    </row>
    <row r="8" spans="1:7" x14ac:dyDescent="0.25">
      <c r="A8" s="7" t="s">
        <v>8</v>
      </c>
      <c r="B8" s="193" t="s">
        <v>848</v>
      </c>
      <c r="C8" s="194"/>
      <c r="D8" s="195"/>
      <c r="E8" s="10">
        <v>287275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 t="s">
        <v>0</v>
      </c>
      <c r="F13" s="9">
        <v>127849.57</v>
      </c>
      <c r="G13" s="63" t="s">
        <v>0</v>
      </c>
    </row>
    <row r="14" spans="1:7" x14ac:dyDescent="0.25">
      <c r="A14" s="12">
        <v>2.5</v>
      </c>
      <c r="B14" s="161" t="s">
        <v>854</v>
      </c>
      <c r="C14" s="162"/>
      <c r="D14" s="163"/>
      <c r="E14" s="9">
        <v>285125</v>
      </c>
      <c r="F14" s="13">
        <v>285125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841</v>
      </c>
      <c r="C17" s="162"/>
      <c r="D17" s="163"/>
      <c r="E17" s="9" t="s">
        <v>0</v>
      </c>
      <c r="F17" s="13">
        <v>10213054.16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816</v>
      </c>
      <c r="C19" s="162"/>
      <c r="D19" s="163"/>
      <c r="E19" s="9" t="s">
        <v>0</v>
      </c>
      <c r="F19" s="17">
        <v>652655.71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2150</v>
      </c>
      <c r="F24" s="13">
        <v>60350.32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860</v>
      </c>
      <c r="C35" s="162"/>
      <c r="D35" s="163"/>
      <c r="E35" s="9" t="s">
        <v>0</v>
      </c>
      <c r="F35" s="13">
        <v>2400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36989130.789999999</v>
      </c>
      <c r="F40" s="9" t="s">
        <v>0</v>
      </c>
    </row>
    <row r="41" spans="1:6" x14ac:dyDescent="0.25">
      <c r="A41" s="7" t="s">
        <v>39</v>
      </c>
      <c r="B41" s="173" t="s">
        <v>849</v>
      </c>
      <c r="C41" s="174"/>
      <c r="D41" s="175"/>
      <c r="E41" s="20">
        <v>7515979.6699999999</v>
      </c>
      <c r="F41" s="9" t="s">
        <v>0</v>
      </c>
    </row>
    <row r="42" spans="1:6" x14ac:dyDescent="0.25">
      <c r="A42" s="7"/>
      <c r="B42" s="161" t="s">
        <v>855</v>
      </c>
      <c r="C42" s="162"/>
      <c r="D42" s="163"/>
      <c r="E42" s="21">
        <v>7000</v>
      </c>
      <c r="F42" s="9" t="s">
        <v>0</v>
      </c>
    </row>
    <row r="43" spans="1:6" x14ac:dyDescent="0.25">
      <c r="A43" s="7"/>
      <c r="B43" s="161" t="s">
        <v>856</v>
      </c>
      <c r="C43" s="162"/>
      <c r="D43" s="163"/>
      <c r="E43" s="21">
        <v>4046651.08</v>
      </c>
      <c r="F43" s="13"/>
    </row>
    <row r="44" spans="1:6" x14ac:dyDescent="0.25">
      <c r="A44" s="7"/>
      <c r="B44" s="161" t="s">
        <v>857</v>
      </c>
      <c r="C44" s="162"/>
      <c r="D44" s="163"/>
      <c r="E44" s="21">
        <v>3367328.59</v>
      </c>
      <c r="F44" s="13" t="s">
        <v>0</v>
      </c>
    </row>
    <row r="45" spans="1:6" x14ac:dyDescent="0.25">
      <c r="A45" s="7"/>
      <c r="B45" s="167" t="s">
        <v>858</v>
      </c>
      <c r="C45" s="168"/>
      <c r="D45" s="169"/>
      <c r="E45" s="9">
        <v>95000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850</v>
      </c>
      <c r="C57" s="154"/>
      <c r="D57" s="155"/>
      <c r="E57" s="22">
        <f>-E41+E40</f>
        <v>29473151.119999997</v>
      </c>
      <c r="F57" s="22">
        <f>SUM(F7:F56)</f>
        <v>29473151.120000001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847</v>
      </c>
      <c r="C59" s="129"/>
      <c r="D59" s="129"/>
      <c r="E59" s="26">
        <v>1914735.56</v>
      </c>
      <c r="F59" s="24"/>
    </row>
    <row r="60" spans="1:6" x14ac:dyDescent="0.25">
      <c r="A60" s="25" t="s">
        <v>8</v>
      </c>
      <c r="B60" s="159" t="s">
        <v>851</v>
      </c>
      <c r="C60" s="160"/>
      <c r="D60" s="160"/>
      <c r="E60" s="27">
        <v>295448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2210183.56</v>
      </c>
      <c r="F62" s="24" t="s">
        <v>0</v>
      </c>
    </row>
    <row r="63" spans="1:6" x14ac:dyDescent="0.25">
      <c r="A63" s="25" t="s">
        <v>39</v>
      </c>
      <c r="B63" s="141" t="s">
        <v>852</v>
      </c>
      <c r="C63" s="142"/>
      <c r="D63" s="143"/>
      <c r="E63" s="29">
        <v>8856</v>
      </c>
      <c r="F63" s="24" t="s">
        <v>0</v>
      </c>
    </row>
    <row r="64" spans="1:6" x14ac:dyDescent="0.25">
      <c r="A64" s="25" t="s">
        <v>0</v>
      </c>
      <c r="B64" s="150" t="s">
        <v>859</v>
      </c>
      <c r="C64" s="151"/>
      <c r="D64" s="152"/>
      <c r="E64" s="28">
        <v>276</v>
      </c>
      <c r="F64" s="24"/>
    </row>
    <row r="65" spans="1:6" x14ac:dyDescent="0.25">
      <c r="A65" s="30"/>
      <c r="B65" s="199" t="s">
        <v>805</v>
      </c>
      <c r="C65" s="200"/>
      <c r="D65" s="201"/>
      <c r="E65" s="28">
        <v>8580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853</v>
      </c>
      <c r="C83" s="132"/>
      <c r="D83" s="133"/>
      <c r="E83" s="33">
        <f>-E63+E62</f>
        <v>2201327.56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activeCell="E24" sqref="E24"/>
    </sheetView>
  </sheetViews>
  <sheetFormatPr defaultRowHeight="15" x14ac:dyDescent="0.25"/>
  <cols>
    <col min="2" max="2" width="16.140625" customWidth="1"/>
    <col min="3" max="3" width="12.28515625" customWidth="1"/>
    <col min="4" max="4" width="17.85546875" customWidth="1"/>
    <col min="5" max="5" width="20.140625" customWidth="1"/>
    <col min="6" max="6" width="21.28515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832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833</v>
      </c>
      <c r="C7" s="171"/>
      <c r="D7" s="172"/>
      <c r="E7" s="8">
        <v>27052785.690000001</v>
      </c>
      <c r="F7" s="9"/>
    </row>
    <row r="8" spans="1:7" x14ac:dyDescent="0.25">
      <c r="A8" s="7" t="s">
        <v>8</v>
      </c>
      <c r="B8" s="193" t="s">
        <v>834</v>
      </c>
      <c r="C8" s="194"/>
      <c r="D8" s="195"/>
      <c r="E8" s="10">
        <v>13508525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7" x14ac:dyDescent="0.25">
      <c r="A13" s="12">
        <v>2.4</v>
      </c>
      <c r="B13" s="161" t="s">
        <v>840</v>
      </c>
      <c r="C13" s="162"/>
      <c r="D13" s="163"/>
      <c r="E13" s="9">
        <v>7458083.3300000001</v>
      </c>
      <c r="F13" s="9">
        <v>7541829.2400000002</v>
      </c>
      <c r="G13" s="63" t="s">
        <v>0</v>
      </c>
    </row>
    <row r="14" spans="1:7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841</v>
      </c>
      <c r="C17" s="162"/>
      <c r="D17" s="163"/>
      <c r="E17" s="9">
        <v>6048041.6699999999</v>
      </c>
      <c r="F17" s="13">
        <v>10213054.16</v>
      </c>
      <c r="G17" s="63" t="s">
        <v>0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</row>
    <row r="19" spans="1:7" x14ac:dyDescent="0.25">
      <c r="A19" s="16">
        <v>2.1</v>
      </c>
      <c r="B19" s="161" t="s">
        <v>816</v>
      </c>
      <c r="C19" s="162"/>
      <c r="D19" s="163"/>
      <c r="E19" s="9" t="s">
        <v>0</v>
      </c>
      <c r="F19" s="17">
        <v>757055.71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58200.32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40561310.689999998</v>
      </c>
      <c r="F40" s="9" t="s">
        <v>0</v>
      </c>
    </row>
    <row r="41" spans="1:6" x14ac:dyDescent="0.25">
      <c r="A41" s="7" t="s">
        <v>39</v>
      </c>
      <c r="B41" s="173" t="s">
        <v>835</v>
      </c>
      <c r="C41" s="174"/>
      <c r="D41" s="175"/>
      <c r="E41" s="20">
        <v>3859454.9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30186.14</v>
      </c>
      <c r="F42" s="9" t="s">
        <v>0</v>
      </c>
    </row>
    <row r="43" spans="1:6" x14ac:dyDescent="0.25">
      <c r="A43" s="7"/>
      <c r="B43" s="161" t="s">
        <v>842</v>
      </c>
      <c r="C43" s="162"/>
      <c r="D43" s="163"/>
      <c r="E43" s="21">
        <v>3829268.76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836</v>
      </c>
      <c r="C57" s="154"/>
      <c r="D57" s="155"/>
      <c r="E57" s="22">
        <f>-E41+E40</f>
        <v>36701855.789999999</v>
      </c>
      <c r="F57" s="22">
        <f>SUM(F7:F56)</f>
        <v>36701855.789999992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833</v>
      </c>
      <c r="C59" s="129"/>
      <c r="D59" s="129"/>
      <c r="E59" s="26">
        <v>1855732.71</v>
      </c>
      <c r="F59" s="24"/>
    </row>
    <row r="60" spans="1:6" x14ac:dyDescent="0.25">
      <c r="A60" s="25" t="s">
        <v>8</v>
      </c>
      <c r="B60" s="159" t="s">
        <v>837</v>
      </c>
      <c r="C60" s="160"/>
      <c r="D60" s="160"/>
      <c r="E60" s="27">
        <v>97465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1953197.71</v>
      </c>
      <c r="F62" s="24" t="s">
        <v>0</v>
      </c>
    </row>
    <row r="63" spans="1:6" x14ac:dyDescent="0.25">
      <c r="A63" s="25" t="s">
        <v>39</v>
      </c>
      <c r="B63" s="141" t="s">
        <v>838</v>
      </c>
      <c r="C63" s="142"/>
      <c r="D63" s="143"/>
      <c r="E63" s="29">
        <v>38462.15</v>
      </c>
      <c r="F63" s="24" t="s">
        <v>0</v>
      </c>
    </row>
    <row r="64" spans="1:6" x14ac:dyDescent="0.25">
      <c r="A64" s="25" t="s">
        <v>0</v>
      </c>
      <c r="B64" s="150" t="s">
        <v>199</v>
      </c>
      <c r="C64" s="151"/>
      <c r="D64" s="152"/>
      <c r="E64" s="28">
        <v>7655.01</v>
      </c>
      <c r="F64" s="24"/>
    </row>
    <row r="65" spans="1:6" x14ac:dyDescent="0.25">
      <c r="A65" s="30"/>
      <c r="B65" s="199" t="s">
        <v>843</v>
      </c>
      <c r="C65" s="200"/>
      <c r="D65" s="201"/>
      <c r="E65" s="28">
        <v>4401.0200000000004</v>
      </c>
      <c r="F65" s="24" t="s">
        <v>0</v>
      </c>
    </row>
    <row r="66" spans="1:6" x14ac:dyDescent="0.25">
      <c r="A66" s="25" t="s">
        <v>0</v>
      </c>
      <c r="B66" s="150" t="s">
        <v>844</v>
      </c>
      <c r="C66" s="151"/>
      <c r="D66" s="152"/>
      <c r="E66" s="28">
        <v>26406.12</v>
      </c>
      <c r="F66" s="24" t="s">
        <v>0</v>
      </c>
    </row>
    <row r="67" spans="1:6" x14ac:dyDescent="0.25">
      <c r="A67" s="25" t="s">
        <v>0</v>
      </c>
      <c r="B67" s="139" t="s">
        <v>845</v>
      </c>
      <c r="C67" s="140"/>
      <c r="D67" s="140"/>
      <c r="E67" s="28">
        <v>294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839</v>
      </c>
      <c r="C83" s="132"/>
      <c r="D83" s="133"/>
      <c r="E83" s="33">
        <f>-E63+E62</f>
        <v>1914735.56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J46" sqref="J46"/>
    </sheetView>
  </sheetViews>
  <sheetFormatPr defaultRowHeight="15" x14ac:dyDescent="0.25"/>
  <cols>
    <col min="2" max="2" width="19.42578125" customWidth="1"/>
    <col min="3" max="3" width="13.140625" customWidth="1"/>
    <col min="4" max="4" width="11.85546875" customWidth="1"/>
    <col min="5" max="5" width="20.5703125" customWidth="1"/>
    <col min="6" max="6" width="22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814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815</v>
      </c>
      <c r="C7" s="171"/>
      <c r="D7" s="172"/>
      <c r="E7" s="8">
        <v>26654816.309999999</v>
      </c>
      <c r="F7" s="9"/>
    </row>
    <row r="8" spans="1:6" x14ac:dyDescent="0.25">
      <c r="A8" s="7" t="s">
        <v>8</v>
      </c>
      <c r="B8" s="193" t="s">
        <v>817</v>
      </c>
      <c r="C8" s="194"/>
      <c r="D8" s="195"/>
      <c r="E8" s="10">
        <v>4187450</v>
      </c>
      <c r="F8" s="11"/>
    </row>
    <row r="9" spans="1:6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4165012.49</v>
      </c>
      <c r="G17" s="63" t="s">
        <v>0</v>
      </c>
    </row>
    <row r="18" spans="1:7" x14ac:dyDescent="0.25">
      <c r="A18" s="12">
        <v>2.9</v>
      </c>
      <c r="B18" s="161" t="s">
        <v>800</v>
      </c>
      <c r="C18" s="162"/>
      <c r="D18" s="163"/>
      <c r="E18" s="9" t="s">
        <v>0</v>
      </c>
      <c r="F18" s="13">
        <v>23694.66</v>
      </c>
      <c r="G18" s="63" t="s">
        <v>0</v>
      </c>
    </row>
    <row r="19" spans="1:7" x14ac:dyDescent="0.25">
      <c r="A19" s="16">
        <v>2.1</v>
      </c>
      <c r="B19" s="161" t="s">
        <v>816</v>
      </c>
      <c r="C19" s="162"/>
      <c r="D19" s="163"/>
      <c r="E19" s="9">
        <v>4185000</v>
      </c>
      <c r="F19" s="17">
        <v>4616510.6100000003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2450</v>
      </c>
      <c r="F24" s="13">
        <v>55800.32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30842266.309999999</v>
      </c>
      <c r="F40" s="9" t="s">
        <v>0</v>
      </c>
    </row>
    <row r="41" spans="1:6" x14ac:dyDescent="0.25">
      <c r="A41" s="7" t="s">
        <v>39</v>
      </c>
      <c r="B41" s="173" t="s">
        <v>818</v>
      </c>
      <c r="C41" s="174"/>
      <c r="D41" s="175"/>
      <c r="E41" s="20">
        <v>3789480.62</v>
      </c>
      <c r="F41" s="9" t="s">
        <v>0</v>
      </c>
    </row>
    <row r="42" spans="1:6" x14ac:dyDescent="0.25">
      <c r="A42" s="7"/>
      <c r="B42" s="161" t="s">
        <v>819</v>
      </c>
      <c r="C42" s="162"/>
      <c r="D42" s="163"/>
      <c r="E42" s="21">
        <v>5890.5</v>
      </c>
      <c r="F42" s="9" t="s">
        <v>0</v>
      </c>
    </row>
    <row r="43" spans="1:6" x14ac:dyDescent="0.25">
      <c r="A43" s="7"/>
      <c r="B43" s="161" t="s">
        <v>820</v>
      </c>
      <c r="C43" s="162"/>
      <c r="D43" s="163"/>
      <c r="E43" s="21">
        <v>7623</v>
      </c>
      <c r="F43" s="13"/>
    </row>
    <row r="44" spans="1:6" x14ac:dyDescent="0.25">
      <c r="A44" s="7"/>
      <c r="B44" s="161" t="s">
        <v>821</v>
      </c>
      <c r="C44" s="162"/>
      <c r="D44" s="163"/>
      <c r="E44" s="21">
        <v>892445.73</v>
      </c>
      <c r="F44" s="13" t="s">
        <v>0</v>
      </c>
    </row>
    <row r="45" spans="1:6" x14ac:dyDescent="0.25">
      <c r="A45" s="7"/>
      <c r="B45" s="167" t="s">
        <v>822</v>
      </c>
      <c r="C45" s="168"/>
      <c r="D45" s="169"/>
      <c r="E45" s="9">
        <v>412796.8</v>
      </c>
      <c r="F45" s="13"/>
    </row>
    <row r="46" spans="1:6" x14ac:dyDescent="0.25">
      <c r="A46" s="7"/>
      <c r="B46" s="161" t="s">
        <v>823</v>
      </c>
      <c r="C46" s="162"/>
      <c r="D46" s="163"/>
      <c r="E46" s="9">
        <v>125892</v>
      </c>
      <c r="F46" s="13" t="s">
        <v>0</v>
      </c>
    </row>
    <row r="47" spans="1:6" x14ac:dyDescent="0.25">
      <c r="A47" s="7"/>
      <c r="B47" s="161" t="s">
        <v>824</v>
      </c>
      <c r="C47" s="162"/>
      <c r="D47" s="163"/>
      <c r="E47" s="9">
        <v>27582.3</v>
      </c>
      <c r="F47" s="13" t="s">
        <v>0</v>
      </c>
    </row>
    <row r="48" spans="1:6" x14ac:dyDescent="0.25">
      <c r="A48" s="7"/>
      <c r="B48" s="161" t="s">
        <v>825</v>
      </c>
      <c r="C48" s="162"/>
      <c r="D48" s="163"/>
      <c r="E48" s="9">
        <v>2317250.29</v>
      </c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826</v>
      </c>
      <c r="C57" s="154"/>
      <c r="D57" s="155"/>
      <c r="E57" s="22">
        <f>-E41+E40</f>
        <v>27052785.689999998</v>
      </c>
      <c r="F57" s="22">
        <f>SUM(F7:F56)</f>
        <v>27052785.689999998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815</v>
      </c>
      <c r="C59" s="129"/>
      <c r="D59" s="129"/>
      <c r="E59" s="26">
        <v>1753298.82</v>
      </c>
      <c r="F59" s="24"/>
    </row>
    <row r="60" spans="1:6" x14ac:dyDescent="0.25">
      <c r="A60" s="25" t="s">
        <v>8</v>
      </c>
      <c r="B60" s="159" t="s">
        <v>827</v>
      </c>
      <c r="C60" s="160"/>
      <c r="D60" s="160"/>
      <c r="E60" s="27">
        <v>132620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1885918.82</v>
      </c>
      <c r="F62" s="24" t="s">
        <v>0</v>
      </c>
    </row>
    <row r="63" spans="1:6" x14ac:dyDescent="0.25">
      <c r="A63" s="25" t="s">
        <v>39</v>
      </c>
      <c r="B63" s="141" t="s">
        <v>828</v>
      </c>
      <c r="C63" s="142"/>
      <c r="D63" s="143"/>
      <c r="E63" s="29">
        <v>30186.11</v>
      </c>
      <c r="F63" s="24" t="s">
        <v>0</v>
      </c>
    </row>
    <row r="64" spans="1:6" x14ac:dyDescent="0.25">
      <c r="A64" s="25" t="s">
        <v>0</v>
      </c>
      <c r="B64" s="150" t="s">
        <v>829</v>
      </c>
      <c r="C64" s="151"/>
      <c r="D64" s="152"/>
      <c r="E64" s="28">
        <v>1731.33</v>
      </c>
      <c r="F64" s="24"/>
    </row>
    <row r="65" spans="1:6" x14ac:dyDescent="0.25">
      <c r="A65" s="30"/>
      <c r="B65" s="199" t="s">
        <v>830</v>
      </c>
      <c r="C65" s="200"/>
      <c r="D65" s="201"/>
      <c r="E65" s="28">
        <v>28454.78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831</v>
      </c>
      <c r="C83" s="132"/>
      <c r="D83" s="133"/>
      <c r="E83" s="33">
        <f>-E63+E62</f>
        <v>1855732.71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I21" sqref="I21"/>
    </sheetView>
  </sheetViews>
  <sheetFormatPr defaultRowHeight="15" x14ac:dyDescent="0.25"/>
  <cols>
    <col min="2" max="2" width="15.5703125" customWidth="1"/>
    <col min="3" max="3" width="13.5703125" customWidth="1"/>
    <col min="4" max="4" width="15.7109375" customWidth="1"/>
    <col min="5" max="5" width="20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793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794</v>
      </c>
      <c r="C7" s="171"/>
      <c r="D7" s="172"/>
      <c r="E7" s="8">
        <v>23852365.34</v>
      </c>
      <c r="F7" s="9"/>
    </row>
    <row r="8" spans="1:6" x14ac:dyDescent="0.25">
      <c r="A8" s="7" t="s">
        <v>8</v>
      </c>
      <c r="B8" s="193" t="s">
        <v>795</v>
      </c>
      <c r="C8" s="194"/>
      <c r="D8" s="195"/>
      <c r="E8" s="10">
        <v>3262982.48</v>
      </c>
      <c r="F8" s="11"/>
    </row>
    <row r="9" spans="1:6" x14ac:dyDescent="0.25">
      <c r="A9" s="12">
        <v>2.1</v>
      </c>
      <c r="B9" s="161" t="s">
        <v>778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779</v>
      </c>
      <c r="C12" s="162"/>
      <c r="D12" s="163"/>
      <c r="E12" s="9" t="s">
        <v>0</v>
      </c>
      <c r="F12" s="13" t="str">
        <f>+E12</f>
        <v xml:space="preserve"> 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4577809.29</v>
      </c>
    </row>
    <row r="18" spans="1:7" x14ac:dyDescent="0.25">
      <c r="A18" s="12">
        <v>2.9</v>
      </c>
      <c r="B18" s="161" t="s">
        <v>800</v>
      </c>
      <c r="C18" s="162"/>
      <c r="D18" s="163"/>
      <c r="E18" s="9">
        <v>915750</v>
      </c>
      <c r="F18" s="13">
        <v>916140.39</v>
      </c>
      <c r="G18" s="63" t="s">
        <v>0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570916.11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53350.32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799</v>
      </c>
      <c r="C28" s="162"/>
      <c r="D28" s="163"/>
      <c r="E28" s="9">
        <v>2344832.48</v>
      </c>
      <c r="F28" s="13">
        <v>2344832.48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0.04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27115347.82</v>
      </c>
      <c r="F40" s="9" t="s">
        <v>0</v>
      </c>
    </row>
    <row r="41" spans="1:6" x14ac:dyDescent="0.25">
      <c r="A41" s="7" t="s">
        <v>39</v>
      </c>
      <c r="B41" s="173" t="s">
        <v>796</v>
      </c>
      <c r="C41" s="174"/>
      <c r="D41" s="175"/>
      <c r="E41" s="20">
        <v>460531.51</v>
      </c>
      <c r="F41" s="9" t="s">
        <v>0</v>
      </c>
    </row>
    <row r="42" spans="1:6" x14ac:dyDescent="0.25">
      <c r="A42" s="7"/>
      <c r="B42" s="161" t="s">
        <v>801</v>
      </c>
      <c r="C42" s="162"/>
      <c r="D42" s="163"/>
      <c r="E42" s="21">
        <v>305500</v>
      </c>
      <c r="F42" s="9" t="s">
        <v>0</v>
      </c>
    </row>
    <row r="43" spans="1:6" x14ac:dyDescent="0.25">
      <c r="A43" s="7"/>
      <c r="B43" s="161" t="s">
        <v>802</v>
      </c>
      <c r="C43" s="162"/>
      <c r="D43" s="163"/>
      <c r="E43" s="21">
        <v>18955.57</v>
      </c>
      <c r="F43" s="13"/>
    </row>
    <row r="44" spans="1:6" x14ac:dyDescent="0.25">
      <c r="A44" s="7"/>
      <c r="B44" s="161" t="s">
        <v>803</v>
      </c>
      <c r="C44" s="162"/>
      <c r="D44" s="163"/>
      <c r="E44" s="21">
        <v>136075.94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797</v>
      </c>
      <c r="C57" s="154"/>
      <c r="D57" s="155"/>
      <c r="E57" s="22">
        <f>-E41+E40</f>
        <v>26654816.309999999</v>
      </c>
      <c r="F57" s="22">
        <f>SUM(F7:F56)</f>
        <v>26654816.309999999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794</v>
      </c>
      <c r="C59" s="129"/>
      <c r="D59" s="129"/>
      <c r="E59" s="26">
        <v>1730187.4</v>
      </c>
      <c r="F59" s="24"/>
    </row>
    <row r="60" spans="1:6" x14ac:dyDescent="0.25">
      <c r="A60" s="25" t="s">
        <v>8</v>
      </c>
      <c r="B60" s="159" t="s">
        <v>804</v>
      </c>
      <c r="C60" s="160"/>
      <c r="D60" s="160"/>
      <c r="E60" s="27">
        <v>519825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2250012.4</v>
      </c>
      <c r="F62" s="24" t="s">
        <v>0</v>
      </c>
    </row>
    <row r="63" spans="1:6" x14ac:dyDescent="0.25">
      <c r="A63" s="25" t="s">
        <v>39</v>
      </c>
      <c r="B63" s="141" t="s">
        <v>798</v>
      </c>
      <c r="C63" s="142"/>
      <c r="D63" s="143"/>
      <c r="E63" s="29">
        <v>496713.58</v>
      </c>
      <c r="F63" s="24" t="s">
        <v>0</v>
      </c>
    </row>
    <row r="64" spans="1:6" x14ac:dyDescent="0.25">
      <c r="A64" s="25" t="s">
        <v>0</v>
      </c>
      <c r="B64" s="150" t="s">
        <v>805</v>
      </c>
      <c r="C64" s="151"/>
      <c r="D64" s="152"/>
      <c r="E64" s="28">
        <v>8580</v>
      </c>
      <c r="F64" s="24"/>
    </row>
    <row r="65" spans="1:6" x14ac:dyDescent="0.25">
      <c r="A65" s="30"/>
      <c r="B65" s="199" t="s">
        <v>806</v>
      </c>
      <c r="C65" s="200"/>
      <c r="D65" s="201"/>
      <c r="E65" s="28">
        <v>55958.38</v>
      </c>
      <c r="F65" s="24"/>
    </row>
    <row r="66" spans="1:6" x14ac:dyDescent="0.25">
      <c r="A66" s="25" t="s">
        <v>0</v>
      </c>
      <c r="B66" s="150" t="s">
        <v>807</v>
      </c>
      <c r="C66" s="151"/>
      <c r="D66" s="152"/>
      <c r="E66" s="28">
        <v>15000</v>
      </c>
      <c r="F66" s="24" t="s">
        <v>0</v>
      </c>
    </row>
    <row r="67" spans="1:6" x14ac:dyDescent="0.25">
      <c r="A67" s="25" t="s">
        <v>0</v>
      </c>
      <c r="B67" s="139" t="s">
        <v>808</v>
      </c>
      <c r="C67" s="140"/>
      <c r="D67" s="140"/>
      <c r="E67" s="28">
        <v>122871.38</v>
      </c>
      <c r="F67" s="24" t="s">
        <v>0</v>
      </c>
    </row>
    <row r="68" spans="1:6" x14ac:dyDescent="0.25">
      <c r="A68" s="25" t="s">
        <v>0</v>
      </c>
      <c r="B68" s="139" t="s">
        <v>809</v>
      </c>
      <c r="C68" s="140"/>
      <c r="D68" s="140"/>
      <c r="E68" s="28">
        <v>155063.29999999999</v>
      </c>
      <c r="F68" s="24" t="s">
        <v>0</v>
      </c>
    </row>
    <row r="69" spans="1:6" x14ac:dyDescent="0.25">
      <c r="A69" s="25"/>
      <c r="B69" s="139" t="s">
        <v>810</v>
      </c>
      <c r="C69" s="140"/>
      <c r="D69" s="140"/>
      <c r="E69" s="28">
        <v>139240.51999999999</v>
      </c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811</v>
      </c>
      <c r="C83" s="132"/>
      <c r="D83" s="133"/>
      <c r="E83" s="33">
        <f>-E63+E62</f>
        <v>1753298.8199999998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812</v>
      </c>
      <c r="C85" s="127"/>
      <c r="D85" s="127"/>
      <c r="E85" s="37">
        <v>8778456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813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4" workbookViewId="0">
      <selection activeCell="F19" sqref="F19"/>
    </sheetView>
  </sheetViews>
  <sheetFormatPr defaultRowHeight="15" x14ac:dyDescent="0.25"/>
  <cols>
    <col min="2" max="2" width="15.42578125" customWidth="1"/>
    <col min="3" max="3" width="13" customWidth="1"/>
    <col min="4" max="4" width="17" customWidth="1"/>
    <col min="5" max="5" width="20" customWidth="1"/>
    <col min="6" max="6" width="22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775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776</v>
      </c>
      <c r="C7" s="171"/>
      <c r="D7" s="172"/>
      <c r="E7" s="8">
        <v>23550770.34</v>
      </c>
      <c r="F7" s="9"/>
    </row>
    <row r="8" spans="1:7" x14ac:dyDescent="0.25">
      <c r="A8" s="7" t="s">
        <v>8</v>
      </c>
      <c r="B8" s="193" t="s">
        <v>777</v>
      </c>
      <c r="C8" s="194"/>
      <c r="D8" s="195"/>
      <c r="E8" s="10">
        <v>28960882.690000001</v>
      </c>
      <c r="F8" s="11"/>
    </row>
    <row r="9" spans="1:7" x14ac:dyDescent="0.25">
      <c r="A9" s="12">
        <v>2.1</v>
      </c>
      <c r="B9" s="161" t="s">
        <v>778</v>
      </c>
      <c r="C9" s="162"/>
      <c r="D9" s="163"/>
      <c r="E9" s="9">
        <v>28651532.690000001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779</v>
      </c>
      <c r="C12" s="162"/>
      <c r="D12" s="163"/>
      <c r="E12" s="9">
        <v>305500</v>
      </c>
      <c r="F12" s="13">
        <f>+E12</f>
        <v>305500</v>
      </c>
      <c r="G12" s="63" t="s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7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4577809.29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725947.62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3850</v>
      </c>
      <c r="F24" s="13">
        <v>50950.32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0.04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52511653.030000001</v>
      </c>
      <c r="F40" s="9" t="s">
        <v>0</v>
      </c>
    </row>
    <row r="41" spans="1:6" x14ac:dyDescent="0.25">
      <c r="A41" s="7" t="s">
        <v>39</v>
      </c>
      <c r="B41" s="173" t="s">
        <v>780</v>
      </c>
      <c r="C41" s="174"/>
      <c r="D41" s="175"/>
      <c r="E41" s="20">
        <v>28659287.690000001</v>
      </c>
      <c r="F41" s="9" t="s">
        <v>0</v>
      </c>
    </row>
    <row r="42" spans="1:6" x14ac:dyDescent="0.25">
      <c r="A42" s="7"/>
      <c r="B42" s="161" t="s">
        <v>781</v>
      </c>
      <c r="C42" s="162"/>
      <c r="D42" s="163"/>
      <c r="E42" s="21">
        <v>3975</v>
      </c>
      <c r="F42" s="9" t="s">
        <v>0</v>
      </c>
    </row>
    <row r="43" spans="1:6" x14ac:dyDescent="0.25">
      <c r="A43" s="7"/>
      <c r="B43" s="161" t="s">
        <v>782</v>
      </c>
      <c r="C43" s="162"/>
      <c r="D43" s="163"/>
      <c r="E43" s="21">
        <v>3780</v>
      </c>
      <c r="F43" s="13"/>
    </row>
    <row r="44" spans="1:6" x14ac:dyDescent="0.25">
      <c r="A44" s="7"/>
      <c r="B44" s="161" t="s">
        <v>783</v>
      </c>
      <c r="C44" s="162"/>
      <c r="D44" s="163"/>
      <c r="E44" s="21">
        <v>28651532.690000001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784</v>
      </c>
      <c r="C57" s="154"/>
      <c r="D57" s="155"/>
      <c r="E57" s="22">
        <f>-E41+E40</f>
        <v>23852365.34</v>
      </c>
      <c r="F57" s="22">
        <f>SUM(F7:F56)</f>
        <v>23852365.34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776</v>
      </c>
      <c r="C59" s="129"/>
      <c r="D59" s="129"/>
      <c r="E59" s="26">
        <v>2507322.5499999998</v>
      </c>
      <c r="F59" s="24"/>
    </row>
    <row r="60" spans="1:6" x14ac:dyDescent="0.25">
      <c r="A60" s="25" t="s">
        <v>8</v>
      </c>
      <c r="B60" s="159" t="s">
        <v>785</v>
      </c>
      <c r="C60" s="160"/>
      <c r="D60" s="160"/>
      <c r="E60" s="27">
        <v>205000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2712322.55</v>
      </c>
      <c r="F62" s="24" t="s">
        <v>0</v>
      </c>
    </row>
    <row r="63" spans="1:6" x14ac:dyDescent="0.25">
      <c r="A63" s="25" t="s">
        <v>39</v>
      </c>
      <c r="B63" s="141" t="s">
        <v>786</v>
      </c>
      <c r="C63" s="142"/>
      <c r="D63" s="143"/>
      <c r="E63" s="29">
        <v>982135.15</v>
      </c>
      <c r="F63" s="24" t="s">
        <v>0</v>
      </c>
    </row>
    <row r="64" spans="1:6" x14ac:dyDescent="0.25">
      <c r="A64" s="25" t="s">
        <v>0</v>
      </c>
      <c r="B64" s="150" t="s">
        <v>787</v>
      </c>
      <c r="C64" s="151"/>
      <c r="D64" s="152"/>
      <c r="E64" s="28">
        <v>982135.15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788</v>
      </c>
      <c r="C83" s="132"/>
      <c r="D83" s="133"/>
      <c r="E83" s="33">
        <f>-E63+E62</f>
        <v>1730187.4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789</v>
      </c>
      <c r="C85" s="127"/>
      <c r="D85" s="127"/>
      <c r="E85" s="37">
        <v>6778456</v>
      </c>
      <c r="F85" s="35"/>
    </row>
    <row r="86" spans="1:6" x14ac:dyDescent="0.25">
      <c r="A86" s="36" t="s">
        <v>8</v>
      </c>
      <c r="B86" s="110" t="s">
        <v>790</v>
      </c>
      <c r="C86" s="111"/>
      <c r="D86" s="112"/>
      <c r="E86" s="37">
        <v>2000000</v>
      </c>
      <c r="F86" s="35"/>
    </row>
    <row r="87" spans="1:6" x14ac:dyDescent="0.25">
      <c r="A87" s="36"/>
      <c r="B87" s="110" t="s">
        <v>791</v>
      </c>
      <c r="C87" s="111"/>
      <c r="D87" s="112"/>
      <c r="E87" s="38">
        <v>2000000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792</v>
      </c>
      <c r="C91" s="117"/>
      <c r="D91" s="117"/>
      <c r="E91" s="41">
        <f>+E86+E85</f>
        <v>8778456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0.85546875" customWidth="1"/>
    <col min="4" max="4" width="17.140625" customWidth="1"/>
    <col min="5" max="5" width="19.42578125" customWidth="1"/>
    <col min="6" max="6" width="20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2526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2527</v>
      </c>
      <c r="C7" s="171"/>
      <c r="D7" s="172"/>
      <c r="E7" s="8">
        <v>36932068.829999998</v>
      </c>
      <c r="F7" s="9"/>
    </row>
    <row r="8" spans="1:6" x14ac:dyDescent="0.25">
      <c r="A8" s="7" t="s">
        <v>8</v>
      </c>
      <c r="B8" s="193" t="s">
        <v>2528</v>
      </c>
      <c r="C8" s="194"/>
      <c r="D8" s="195"/>
      <c r="E8" s="10">
        <v>1400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10477548.630000001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860203.74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1400</v>
      </c>
      <c r="F24" s="13">
        <v>68063.320000000007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2525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36933468.829999998</v>
      </c>
      <c r="F40" s="9" t="s">
        <v>0</v>
      </c>
    </row>
    <row r="41" spans="1:6" x14ac:dyDescent="0.25">
      <c r="A41" s="7" t="s">
        <v>39</v>
      </c>
      <c r="B41" s="173" t="s">
        <v>2529</v>
      </c>
      <c r="C41" s="174"/>
      <c r="D41" s="175"/>
      <c r="E41" s="20">
        <v>4565013.34</v>
      </c>
      <c r="F41" s="9" t="s">
        <v>0</v>
      </c>
    </row>
    <row r="42" spans="1:6" x14ac:dyDescent="0.25">
      <c r="A42" s="7"/>
      <c r="B42" s="161" t="s">
        <v>2533</v>
      </c>
      <c r="C42" s="162"/>
      <c r="D42" s="163"/>
      <c r="E42" s="21">
        <v>4064667</v>
      </c>
      <c r="F42" s="9" t="s">
        <v>0</v>
      </c>
    </row>
    <row r="43" spans="1:6" x14ac:dyDescent="0.25">
      <c r="A43" s="7"/>
      <c r="B43" s="161" t="s">
        <v>2534</v>
      </c>
      <c r="C43" s="162"/>
      <c r="D43" s="163"/>
      <c r="E43" s="21">
        <v>12820.5</v>
      </c>
      <c r="F43" s="13" t="s">
        <v>0</v>
      </c>
    </row>
    <row r="44" spans="1:6" x14ac:dyDescent="0.25">
      <c r="A44" s="7"/>
      <c r="B44" s="161" t="s">
        <v>2535</v>
      </c>
      <c r="C44" s="162"/>
      <c r="D44" s="163"/>
      <c r="E44" s="21">
        <v>4370</v>
      </c>
      <c r="F44" s="13" t="s">
        <v>0</v>
      </c>
    </row>
    <row r="45" spans="1:6" x14ac:dyDescent="0.25">
      <c r="A45" s="7"/>
      <c r="B45" s="167" t="s">
        <v>2536</v>
      </c>
      <c r="C45" s="168"/>
      <c r="D45" s="169"/>
      <c r="E45" s="9">
        <v>283155.84000000003</v>
      </c>
      <c r="F45" s="13" t="s">
        <v>0</v>
      </c>
    </row>
    <row r="46" spans="1:6" x14ac:dyDescent="0.25">
      <c r="A46" s="7"/>
      <c r="B46" s="161" t="s">
        <v>2539</v>
      </c>
      <c r="C46" s="162"/>
      <c r="D46" s="163"/>
      <c r="E46" s="9">
        <v>200000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2530</v>
      </c>
      <c r="C57" s="154"/>
      <c r="D57" s="155"/>
      <c r="E57" s="22">
        <f>-E41+E40</f>
        <v>32368455.489999998</v>
      </c>
      <c r="F57" s="22">
        <f>SUM(F7:F56)</f>
        <v>32368455.490000002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2537</v>
      </c>
      <c r="C59" s="129"/>
      <c r="D59" s="129"/>
      <c r="E59" s="26">
        <v>3730887.41</v>
      </c>
      <c r="F59" s="24"/>
    </row>
    <row r="60" spans="1:6" x14ac:dyDescent="0.25">
      <c r="A60" s="25" t="s">
        <v>8</v>
      </c>
      <c r="B60" s="159" t="s">
        <v>2538</v>
      </c>
      <c r="C60" s="160"/>
      <c r="D60" s="160"/>
      <c r="E60" s="27">
        <v>103800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3834687.41</v>
      </c>
      <c r="F62" s="24" t="s">
        <v>0</v>
      </c>
    </row>
    <row r="63" spans="1:6" x14ac:dyDescent="0.25">
      <c r="A63" s="25" t="s">
        <v>39</v>
      </c>
      <c r="B63" s="141" t="s">
        <v>2531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2532</v>
      </c>
      <c r="C85" s="132"/>
      <c r="D85" s="133"/>
      <c r="E85" s="33">
        <f>-E63+E62</f>
        <v>3834687.41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4" workbookViewId="0">
      <selection activeCell="F19" sqref="F19"/>
    </sheetView>
  </sheetViews>
  <sheetFormatPr defaultRowHeight="15" x14ac:dyDescent="0.25"/>
  <cols>
    <col min="3" max="3" width="11.85546875" customWidth="1"/>
    <col min="4" max="4" width="14" customWidth="1"/>
    <col min="5" max="5" width="20.14062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767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768</v>
      </c>
      <c r="C7" s="171"/>
      <c r="D7" s="172"/>
      <c r="E7" s="8">
        <v>23547620.34</v>
      </c>
      <c r="F7" s="9"/>
    </row>
    <row r="8" spans="1:6" x14ac:dyDescent="0.25">
      <c r="A8" s="7" t="s">
        <v>8</v>
      </c>
      <c r="B8" s="193" t="s">
        <v>769</v>
      </c>
      <c r="C8" s="194"/>
      <c r="D8" s="195"/>
      <c r="E8" s="10">
        <v>3150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4577809.29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733702.62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3150</v>
      </c>
      <c r="F24" s="13">
        <v>47100.32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0.04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23550770.34</v>
      </c>
      <c r="F40" s="9" t="s">
        <v>0</v>
      </c>
    </row>
    <row r="41" spans="1:6" x14ac:dyDescent="0.25">
      <c r="A41" s="7" t="s">
        <v>39</v>
      </c>
      <c r="B41" s="173" t="s">
        <v>770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771</v>
      </c>
      <c r="C57" s="154"/>
      <c r="D57" s="155"/>
      <c r="E57" s="22">
        <f>-E41+E40</f>
        <v>23550770.34</v>
      </c>
      <c r="F57" s="22">
        <f>SUM(F7:F56)</f>
        <v>23550770.34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768</v>
      </c>
      <c r="C59" s="129"/>
      <c r="D59" s="129"/>
      <c r="E59" s="26">
        <v>2259826.5499999998</v>
      </c>
      <c r="F59" s="24"/>
    </row>
    <row r="60" spans="1:6" x14ac:dyDescent="0.25">
      <c r="A60" s="25" t="s">
        <v>8</v>
      </c>
      <c r="B60" s="159" t="s">
        <v>762</v>
      </c>
      <c r="C60" s="160"/>
      <c r="D60" s="160"/>
      <c r="E60" s="27">
        <v>248576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2508402.5499999998</v>
      </c>
      <c r="F62" s="24" t="s">
        <v>0</v>
      </c>
    </row>
    <row r="63" spans="1:6" x14ac:dyDescent="0.25">
      <c r="A63" s="25" t="s">
        <v>39</v>
      </c>
      <c r="B63" s="141" t="s">
        <v>772</v>
      </c>
      <c r="C63" s="142"/>
      <c r="D63" s="143"/>
      <c r="E63" s="29">
        <v>1080</v>
      </c>
      <c r="F63" s="24" t="s">
        <v>0</v>
      </c>
    </row>
    <row r="64" spans="1:6" x14ac:dyDescent="0.25">
      <c r="A64" s="25" t="s">
        <v>0</v>
      </c>
      <c r="B64" s="150" t="s">
        <v>774</v>
      </c>
      <c r="C64" s="151"/>
      <c r="D64" s="152"/>
      <c r="E64" s="28">
        <v>1080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773</v>
      </c>
      <c r="C83" s="132"/>
      <c r="D83" s="133"/>
      <c r="E83" s="33">
        <f>-E63+E62</f>
        <v>2507322.5499999998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748</v>
      </c>
      <c r="C85" s="127"/>
      <c r="D85" s="127"/>
      <c r="E85" s="37">
        <v>6778456</v>
      </c>
      <c r="F85" s="35"/>
    </row>
    <row r="86" spans="1:6" x14ac:dyDescent="0.25">
      <c r="A86" s="36" t="s">
        <v>8</v>
      </c>
      <c r="B86" s="110" t="s">
        <v>737</v>
      </c>
      <c r="C86" s="111"/>
      <c r="D86" s="112"/>
      <c r="E86" s="37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ht="24" customHeight="1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749</v>
      </c>
      <c r="C91" s="117"/>
      <c r="D91" s="117"/>
      <c r="E91" s="41">
        <f>+E86+E85</f>
        <v>6778456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4" customWidth="1"/>
    <col min="4" max="4" width="17.85546875" customWidth="1"/>
    <col min="5" max="5" width="16.5703125" customWidth="1"/>
    <col min="6" max="6" width="20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754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755</v>
      </c>
      <c r="C7" s="171"/>
      <c r="D7" s="172"/>
      <c r="E7" s="8">
        <v>23533830.34</v>
      </c>
      <c r="F7" s="9"/>
    </row>
    <row r="8" spans="1:6" x14ac:dyDescent="0.25">
      <c r="A8" s="7" t="s">
        <v>8</v>
      </c>
      <c r="B8" s="193" t="s">
        <v>756</v>
      </c>
      <c r="C8" s="194"/>
      <c r="D8" s="195"/>
      <c r="E8" s="10">
        <v>13790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4577809.29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733702.62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4750</v>
      </c>
      <c r="F24" s="13">
        <v>43950.32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757</v>
      </c>
      <c r="C34" s="162"/>
      <c r="D34" s="163"/>
      <c r="E34" s="9">
        <v>3240</v>
      </c>
      <c r="F34" s="13"/>
    </row>
    <row r="35" spans="1:6" x14ac:dyDescent="0.25">
      <c r="A35" s="14" t="s">
        <v>30</v>
      </c>
      <c r="B35" s="161" t="s">
        <v>761</v>
      </c>
      <c r="C35" s="162"/>
      <c r="D35" s="163"/>
      <c r="E35" s="9">
        <v>5800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0.04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23547620.34</v>
      </c>
      <c r="F40" s="9" t="s">
        <v>0</v>
      </c>
    </row>
    <row r="41" spans="1:6" x14ac:dyDescent="0.25">
      <c r="A41" s="7" t="s">
        <v>39</v>
      </c>
      <c r="B41" s="173" t="s">
        <v>758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759</v>
      </c>
      <c r="C57" s="154"/>
      <c r="D57" s="155"/>
      <c r="E57" s="22">
        <f>-E41+E40</f>
        <v>23547620.34</v>
      </c>
      <c r="F57" s="22">
        <f>SUM(F7:F56)</f>
        <v>23547620.34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755</v>
      </c>
      <c r="C59" s="129"/>
      <c r="D59" s="129"/>
      <c r="E59" s="26">
        <v>2052222.35</v>
      </c>
      <c r="F59" s="24"/>
    </row>
    <row r="60" spans="1:6" x14ac:dyDescent="0.25">
      <c r="A60" s="25" t="s">
        <v>8</v>
      </c>
      <c r="B60" s="159" t="s">
        <v>762</v>
      </c>
      <c r="C60" s="160"/>
      <c r="D60" s="160"/>
      <c r="E60" s="27">
        <v>214072.2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2266294.5500000003</v>
      </c>
      <c r="F62" s="24" t="s">
        <v>0</v>
      </c>
    </row>
    <row r="63" spans="1:6" x14ac:dyDescent="0.25">
      <c r="A63" s="25" t="s">
        <v>39</v>
      </c>
      <c r="B63" s="141" t="s">
        <v>763</v>
      </c>
      <c r="C63" s="142"/>
      <c r="D63" s="143"/>
      <c r="E63" s="29">
        <v>6468</v>
      </c>
      <c r="F63" s="24" t="s">
        <v>0</v>
      </c>
    </row>
    <row r="64" spans="1:6" x14ac:dyDescent="0.25">
      <c r="A64" s="25" t="s">
        <v>0</v>
      </c>
      <c r="B64" s="150" t="s">
        <v>764</v>
      </c>
      <c r="C64" s="151"/>
      <c r="D64" s="152"/>
      <c r="E64" s="28">
        <v>3240</v>
      </c>
      <c r="F64" s="24"/>
    </row>
    <row r="65" spans="1:6" x14ac:dyDescent="0.25">
      <c r="A65" s="30"/>
      <c r="B65" s="199" t="s">
        <v>765</v>
      </c>
      <c r="C65" s="200"/>
      <c r="D65" s="201"/>
      <c r="E65" s="28">
        <v>3228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766</v>
      </c>
      <c r="C83" s="132"/>
      <c r="D83" s="133"/>
      <c r="E83" s="33">
        <f>-E63+E62</f>
        <v>2259826.5500000003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748</v>
      </c>
      <c r="C85" s="127"/>
      <c r="D85" s="127"/>
      <c r="E85" s="37">
        <v>6778456</v>
      </c>
      <c r="F85" s="35"/>
    </row>
    <row r="86" spans="1:6" x14ac:dyDescent="0.25">
      <c r="A86" s="36" t="s">
        <v>8</v>
      </c>
      <c r="B86" s="110" t="s">
        <v>737</v>
      </c>
      <c r="C86" s="111"/>
      <c r="D86" s="112"/>
      <c r="E86" s="37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749</v>
      </c>
      <c r="C91" s="117"/>
      <c r="D91" s="117"/>
      <c r="E91" s="41">
        <f>+E86+E85</f>
        <v>6778456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42578125" customWidth="1"/>
    <col min="3" max="3" width="13" customWidth="1"/>
    <col min="4" max="4" width="12.7109375" customWidth="1"/>
    <col min="5" max="5" width="20" customWidth="1"/>
    <col min="6" max="6" width="21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740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741</v>
      </c>
      <c r="C7" s="171"/>
      <c r="D7" s="172"/>
      <c r="E7" s="8">
        <v>23579758.77</v>
      </c>
      <c r="F7" s="9"/>
    </row>
    <row r="8" spans="1:6" x14ac:dyDescent="0.25">
      <c r="A8" s="7" t="s">
        <v>8</v>
      </c>
      <c r="B8" s="193" t="s">
        <v>742</v>
      </c>
      <c r="C8" s="194"/>
      <c r="D8" s="195"/>
      <c r="E8" s="10">
        <v>3850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4577809.29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730462.62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3850</v>
      </c>
      <c r="F24" s="13">
        <v>33400.32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0.04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23583608.77</v>
      </c>
      <c r="F40" s="9" t="s">
        <v>0</v>
      </c>
    </row>
    <row r="41" spans="1:6" x14ac:dyDescent="0.25">
      <c r="A41" s="7" t="s">
        <v>39</v>
      </c>
      <c r="B41" s="173" t="s">
        <v>743</v>
      </c>
      <c r="C41" s="174"/>
      <c r="D41" s="175"/>
      <c r="E41" s="20">
        <v>49778.43</v>
      </c>
      <c r="F41" s="9" t="s">
        <v>0</v>
      </c>
    </row>
    <row r="42" spans="1:6" x14ac:dyDescent="0.25">
      <c r="A42" s="7"/>
      <c r="B42" s="161" t="s">
        <v>750</v>
      </c>
      <c r="C42" s="162"/>
      <c r="D42" s="163"/>
      <c r="E42" s="21">
        <v>9848.43</v>
      </c>
      <c r="F42" s="9" t="s">
        <v>0</v>
      </c>
    </row>
    <row r="43" spans="1:6" x14ac:dyDescent="0.25">
      <c r="A43" s="7"/>
      <c r="B43" s="161" t="s">
        <v>751</v>
      </c>
      <c r="C43" s="162"/>
      <c r="D43" s="163"/>
      <c r="E43" s="21">
        <v>37620</v>
      </c>
      <c r="F43" s="13"/>
    </row>
    <row r="44" spans="1:6" x14ac:dyDescent="0.25">
      <c r="A44" s="7"/>
      <c r="B44" s="161" t="s">
        <v>752</v>
      </c>
      <c r="C44" s="162"/>
      <c r="D44" s="163"/>
      <c r="E44" s="21">
        <v>2160</v>
      </c>
      <c r="F44" s="13" t="s">
        <v>0</v>
      </c>
    </row>
    <row r="45" spans="1:6" x14ac:dyDescent="0.25">
      <c r="A45" s="7"/>
      <c r="B45" s="167" t="s">
        <v>753</v>
      </c>
      <c r="C45" s="168"/>
      <c r="D45" s="169"/>
      <c r="E45" s="9">
        <v>150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744</v>
      </c>
      <c r="C57" s="154"/>
      <c r="D57" s="155"/>
      <c r="E57" s="22">
        <f>-E41+E40</f>
        <v>23533830.34</v>
      </c>
      <c r="F57" s="22">
        <f>SUM(F7:F56)</f>
        <v>23533830.34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741</v>
      </c>
      <c r="C59" s="129"/>
      <c r="D59" s="129"/>
      <c r="E59" s="26">
        <v>1781134.35</v>
      </c>
      <c r="F59" s="24"/>
    </row>
    <row r="60" spans="1:6" x14ac:dyDescent="0.25">
      <c r="A60" s="25" t="s">
        <v>8</v>
      </c>
      <c r="B60" s="159" t="s">
        <v>745</v>
      </c>
      <c r="C60" s="160"/>
      <c r="D60" s="160"/>
      <c r="E60" s="27">
        <v>271088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2052222.35</v>
      </c>
      <c r="F62" s="24" t="s">
        <v>0</v>
      </c>
    </row>
    <row r="63" spans="1:6" x14ac:dyDescent="0.25">
      <c r="A63" s="25" t="s">
        <v>39</v>
      </c>
      <c r="B63" s="141" t="s">
        <v>746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747</v>
      </c>
      <c r="C83" s="132"/>
      <c r="D83" s="133"/>
      <c r="E83" s="33">
        <f>-E63+E62</f>
        <v>2052222.35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748</v>
      </c>
      <c r="C85" s="127"/>
      <c r="D85" s="127"/>
      <c r="E85" s="37">
        <v>6778456</v>
      </c>
      <c r="F85" s="35"/>
    </row>
    <row r="86" spans="1:6" x14ac:dyDescent="0.25">
      <c r="A86" s="36" t="s">
        <v>8</v>
      </c>
      <c r="B86" s="110" t="s">
        <v>737</v>
      </c>
      <c r="C86" s="111"/>
      <c r="D86" s="112"/>
      <c r="E86" s="37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749</v>
      </c>
      <c r="C91" s="117"/>
      <c r="D91" s="117"/>
      <c r="E91" s="41">
        <f>+E86+E85</f>
        <v>6778456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I50" sqref="I50"/>
    </sheetView>
  </sheetViews>
  <sheetFormatPr defaultRowHeight="15" x14ac:dyDescent="0.25"/>
  <cols>
    <col min="2" max="2" width="16.42578125" customWidth="1"/>
    <col min="3" max="3" width="11.85546875" customWidth="1"/>
    <col min="4" max="4" width="14.85546875" customWidth="1"/>
    <col min="5" max="5" width="19.140625" customWidth="1"/>
    <col min="6" max="6" width="23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725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726</v>
      </c>
      <c r="C7" s="171"/>
      <c r="D7" s="172"/>
      <c r="E7" s="8">
        <v>24122820.379999999</v>
      </c>
      <c r="F7" s="9"/>
    </row>
    <row r="8" spans="1:6" x14ac:dyDescent="0.25">
      <c r="A8" s="7" t="s">
        <v>8</v>
      </c>
      <c r="B8" s="193" t="s">
        <v>727</v>
      </c>
      <c r="C8" s="194"/>
      <c r="D8" s="195"/>
      <c r="E8" s="10">
        <v>1900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4587657.72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770392.62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1900</v>
      </c>
      <c r="F24" s="13">
        <v>29550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24124720.379999999</v>
      </c>
      <c r="F40" s="9" t="s">
        <v>0</v>
      </c>
    </row>
    <row r="41" spans="1:6" x14ac:dyDescent="0.25">
      <c r="A41" s="7" t="s">
        <v>39</v>
      </c>
      <c r="B41" s="173" t="s">
        <v>728</v>
      </c>
      <c r="C41" s="174"/>
      <c r="D41" s="175"/>
      <c r="E41" s="20">
        <v>544961.61</v>
      </c>
      <c r="F41" s="9" t="s">
        <v>0</v>
      </c>
    </row>
    <row r="42" spans="1:6" x14ac:dyDescent="0.25">
      <c r="A42" s="7"/>
      <c r="B42" s="161" t="s">
        <v>730</v>
      </c>
      <c r="C42" s="162"/>
      <c r="D42" s="163"/>
      <c r="E42" s="21">
        <v>446985.54</v>
      </c>
      <c r="F42" s="9" t="s">
        <v>0</v>
      </c>
    </row>
    <row r="43" spans="1:6" x14ac:dyDescent="0.25">
      <c r="A43" s="7"/>
      <c r="B43" s="161" t="s">
        <v>731</v>
      </c>
      <c r="C43" s="162"/>
      <c r="D43" s="163"/>
      <c r="E43" s="21">
        <v>6583.5</v>
      </c>
      <c r="F43" s="13"/>
    </row>
    <row r="44" spans="1:6" x14ac:dyDescent="0.25">
      <c r="A44" s="7"/>
      <c r="B44" s="161" t="s">
        <v>363</v>
      </c>
      <c r="C44" s="162"/>
      <c r="D44" s="163"/>
      <c r="E44" s="21">
        <v>20000</v>
      </c>
      <c r="F44" s="13" t="s">
        <v>0</v>
      </c>
    </row>
    <row r="45" spans="1:6" x14ac:dyDescent="0.25">
      <c r="A45" s="7"/>
      <c r="B45" s="167" t="s">
        <v>732</v>
      </c>
      <c r="C45" s="168"/>
      <c r="D45" s="169"/>
      <c r="E45" s="9">
        <v>71392.570000000007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729</v>
      </c>
      <c r="C57" s="154"/>
      <c r="D57" s="155"/>
      <c r="E57" s="22">
        <f>-E41+E40</f>
        <v>23579758.77</v>
      </c>
      <c r="F57" s="22">
        <f>SUM(F7:F56)</f>
        <v>23579758.77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726</v>
      </c>
      <c r="C59" s="129"/>
      <c r="D59" s="129"/>
      <c r="E59" s="26">
        <v>1240736.71</v>
      </c>
      <c r="F59" s="24"/>
    </row>
    <row r="60" spans="1:6" x14ac:dyDescent="0.25">
      <c r="A60" s="25" t="s">
        <v>8</v>
      </c>
      <c r="B60" s="159" t="s">
        <v>733</v>
      </c>
      <c r="C60" s="160"/>
      <c r="D60" s="160"/>
      <c r="E60" s="27">
        <v>551148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1791884.71</v>
      </c>
      <c r="F62" s="24" t="s">
        <v>0</v>
      </c>
    </row>
    <row r="63" spans="1:6" x14ac:dyDescent="0.25">
      <c r="A63" s="25" t="s">
        <v>39</v>
      </c>
      <c r="B63" s="141" t="s">
        <v>718</v>
      </c>
      <c r="C63" s="142"/>
      <c r="D63" s="143"/>
      <c r="E63" s="29">
        <v>10750.36</v>
      </c>
      <c r="F63" s="24" t="s">
        <v>0</v>
      </c>
    </row>
    <row r="64" spans="1:6" x14ac:dyDescent="0.25">
      <c r="A64" s="25" t="s">
        <v>0</v>
      </c>
      <c r="B64" s="150" t="s">
        <v>734</v>
      </c>
      <c r="C64" s="151"/>
      <c r="D64" s="152"/>
      <c r="E64" s="28">
        <v>10750.36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735</v>
      </c>
      <c r="C83" s="132"/>
      <c r="D83" s="133"/>
      <c r="E83" s="33">
        <f>-E63+E62</f>
        <v>1781134.3499999999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736</v>
      </c>
      <c r="C85" s="127"/>
      <c r="D85" s="127"/>
      <c r="E85" s="37">
        <v>6595456</v>
      </c>
      <c r="F85" s="35"/>
    </row>
    <row r="86" spans="1:6" x14ac:dyDescent="0.25">
      <c r="A86" s="36" t="s">
        <v>8</v>
      </c>
      <c r="B86" s="110" t="s">
        <v>737</v>
      </c>
      <c r="C86" s="111"/>
      <c r="D86" s="112"/>
      <c r="E86" s="37">
        <v>183000</v>
      </c>
      <c r="F86" s="35"/>
    </row>
    <row r="87" spans="1:6" x14ac:dyDescent="0.25">
      <c r="A87" s="36"/>
      <c r="B87" s="110" t="s">
        <v>738</v>
      </c>
      <c r="C87" s="111"/>
      <c r="D87" s="112"/>
      <c r="E87" s="38">
        <v>183000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739</v>
      </c>
      <c r="C91" s="117"/>
      <c r="D91" s="117"/>
      <c r="E91" s="41">
        <f>+E86+E85</f>
        <v>6778456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3" width="13.28515625" customWidth="1"/>
    <col min="4" max="4" width="13.7109375" customWidth="1"/>
    <col min="5" max="5" width="20.7109375" customWidth="1"/>
    <col min="6" max="6" width="22.5703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712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713</v>
      </c>
      <c r="C7" s="171"/>
      <c r="D7" s="172"/>
      <c r="E7" s="8">
        <v>25312355.16</v>
      </c>
      <c r="F7" s="9"/>
    </row>
    <row r="8" spans="1:6" x14ac:dyDescent="0.25">
      <c r="A8" s="7" t="s">
        <v>8</v>
      </c>
      <c r="B8" s="193" t="s">
        <v>714</v>
      </c>
      <c r="C8" s="194"/>
      <c r="D8" s="195"/>
      <c r="E8" s="10">
        <v>448535.54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4587657.72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868368.69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720</v>
      </c>
      <c r="C21" s="162"/>
      <c r="D21" s="163"/>
      <c r="E21" s="9">
        <v>446985.54</v>
      </c>
      <c r="F21" s="13">
        <f>+E21</f>
        <v>446985.54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1550</v>
      </c>
      <c r="F24" s="13">
        <v>27650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25760890.699999999</v>
      </c>
      <c r="F40" s="9" t="s">
        <v>0</v>
      </c>
    </row>
    <row r="41" spans="1:6" x14ac:dyDescent="0.25">
      <c r="A41" s="7" t="s">
        <v>39</v>
      </c>
      <c r="B41" s="173" t="s">
        <v>715</v>
      </c>
      <c r="C41" s="174"/>
      <c r="D41" s="175"/>
      <c r="E41" s="20">
        <v>1638070.32</v>
      </c>
      <c r="F41" s="9" t="s">
        <v>0</v>
      </c>
    </row>
    <row r="42" spans="1:6" x14ac:dyDescent="0.25">
      <c r="A42" s="7"/>
      <c r="B42" s="161" t="s">
        <v>723</v>
      </c>
      <c r="C42" s="162"/>
      <c r="D42" s="163"/>
      <c r="E42" s="21">
        <v>1150</v>
      </c>
      <c r="F42" s="9" t="s">
        <v>0</v>
      </c>
    </row>
    <row r="43" spans="1:6" x14ac:dyDescent="0.25">
      <c r="A43" s="7"/>
      <c r="B43" s="161" t="s">
        <v>146</v>
      </c>
      <c r="C43" s="162"/>
      <c r="D43" s="163"/>
      <c r="E43" s="21">
        <v>1509338.07</v>
      </c>
      <c r="F43" s="13"/>
    </row>
    <row r="44" spans="1:6" x14ac:dyDescent="0.25">
      <c r="A44" s="7"/>
      <c r="B44" s="161" t="s">
        <v>721</v>
      </c>
      <c r="C44" s="162"/>
      <c r="D44" s="163"/>
      <c r="E44" s="21">
        <v>70620.23</v>
      </c>
      <c r="F44" s="13" t="s">
        <v>0</v>
      </c>
    </row>
    <row r="45" spans="1:6" x14ac:dyDescent="0.25">
      <c r="A45" s="7"/>
      <c r="B45" s="167" t="s">
        <v>722</v>
      </c>
      <c r="C45" s="168"/>
      <c r="D45" s="169"/>
      <c r="E45" s="9">
        <v>56962.02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716</v>
      </c>
      <c r="C57" s="154"/>
      <c r="D57" s="155"/>
      <c r="E57" s="22">
        <f>-E41+E40</f>
        <v>24122820.379999999</v>
      </c>
      <c r="F57" s="22">
        <f>SUM(F7:F56)</f>
        <v>24122820.379999999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713</v>
      </c>
      <c r="C59" s="129"/>
      <c r="D59" s="129"/>
      <c r="E59" s="26">
        <v>1102236.71</v>
      </c>
      <c r="F59" s="24"/>
    </row>
    <row r="60" spans="1:6" x14ac:dyDescent="0.25">
      <c r="A60" s="25" t="s">
        <v>8</v>
      </c>
      <c r="B60" s="159" t="s">
        <v>717</v>
      </c>
      <c r="C60" s="160"/>
      <c r="D60" s="160"/>
      <c r="E60" s="27">
        <v>186000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1288236.71</v>
      </c>
      <c r="F62" s="24" t="s">
        <v>0</v>
      </c>
    </row>
    <row r="63" spans="1:6" x14ac:dyDescent="0.25">
      <c r="A63" s="25" t="s">
        <v>39</v>
      </c>
      <c r="B63" s="141" t="s">
        <v>718</v>
      </c>
      <c r="C63" s="142"/>
      <c r="D63" s="143"/>
      <c r="E63" s="29">
        <v>47500</v>
      </c>
      <c r="F63" s="24" t="s">
        <v>0</v>
      </c>
    </row>
    <row r="64" spans="1:6" x14ac:dyDescent="0.25">
      <c r="A64" s="25" t="s">
        <v>0</v>
      </c>
      <c r="B64" s="150" t="s">
        <v>724</v>
      </c>
      <c r="C64" s="151"/>
      <c r="D64" s="152"/>
      <c r="E64" s="28">
        <v>47500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719</v>
      </c>
      <c r="C83" s="132"/>
      <c r="D83" s="133"/>
      <c r="E83" s="33">
        <f>-E63+E62</f>
        <v>1240736.71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699</v>
      </c>
      <c r="C85" s="127"/>
      <c r="D85" s="127"/>
      <c r="E85" s="37">
        <v>6595456</v>
      </c>
      <c r="F85" s="35"/>
    </row>
    <row r="86" spans="1:6" x14ac:dyDescent="0.25">
      <c r="A86" s="36" t="s">
        <v>8</v>
      </c>
      <c r="B86" s="110" t="s">
        <v>683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700</v>
      </c>
      <c r="C91" s="117"/>
      <c r="D91" s="117"/>
      <c r="E91" s="41">
        <f>+E86+E85</f>
        <v>6595456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22" workbookViewId="0">
      <selection activeCell="B44" sqref="B44:D44"/>
    </sheetView>
  </sheetViews>
  <sheetFormatPr defaultRowHeight="15" x14ac:dyDescent="0.25"/>
  <cols>
    <col min="2" max="2" width="15.140625" customWidth="1"/>
    <col min="3" max="3" width="14.140625" customWidth="1"/>
    <col min="4" max="4" width="13" customWidth="1"/>
    <col min="5" max="5" width="20.140625" customWidth="1"/>
    <col min="6" max="6" width="21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701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702</v>
      </c>
      <c r="C7" s="171"/>
      <c r="D7" s="172"/>
      <c r="E7" s="8">
        <v>29262267.93</v>
      </c>
      <c r="F7" s="9"/>
    </row>
    <row r="8" spans="1:7" x14ac:dyDescent="0.25">
      <c r="A8" s="7" t="s">
        <v>8</v>
      </c>
      <c r="B8" s="193" t="s">
        <v>703</v>
      </c>
      <c r="C8" s="194"/>
      <c r="D8" s="195"/>
      <c r="E8" s="10">
        <v>452172</v>
      </c>
      <c r="F8" s="11"/>
    </row>
    <row r="9" spans="1:7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692</v>
      </c>
      <c r="C10" s="162"/>
      <c r="D10" s="163"/>
      <c r="E10" s="9" t="s">
        <v>0</v>
      </c>
      <c r="F10" s="13">
        <v>70620.23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7" x14ac:dyDescent="0.25">
      <c r="A14" s="12">
        <v>2.5</v>
      </c>
      <c r="B14" s="161" t="s">
        <v>693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6096995.79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926480.71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658</v>
      </c>
      <c r="C22" s="184"/>
      <c r="D22" s="185"/>
      <c r="E22" s="9">
        <v>449322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2850</v>
      </c>
      <c r="F24" s="13">
        <v>26100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29714439.93</v>
      </c>
      <c r="F40" s="9" t="s">
        <v>0</v>
      </c>
    </row>
    <row r="41" spans="1:6" x14ac:dyDescent="0.25">
      <c r="A41" s="7" t="s">
        <v>39</v>
      </c>
      <c r="B41" s="173" t="s">
        <v>704</v>
      </c>
      <c r="C41" s="174"/>
      <c r="D41" s="175"/>
      <c r="E41" s="20">
        <v>4402084.7699999996</v>
      </c>
      <c r="F41" s="9" t="s">
        <v>0</v>
      </c>
    </row>
    <row r="42" spans="1:6" x14ac:dyDescent="0.25">
      <c r="A42" s="7"/>
      <c r="B42" s="161" t="s">
        <v>708</v>
      </c>
      <c r="C42" s="162"/>
      <c r="D42" s="163"/>
      <c r="E42" s="21">
        <v>4115879.77</v>
      </c>
      <c r="F42" s="9" t="s">
        <v>0</v>
      </c>
    </row>
    <row r="43" spans="1:6" x14ac:dyDescent="0.25">
      <c r="A43" s="7"/>
      <c r="B43" s="161" t="s">
        <v>709</v>
      </c>
      <c r="C43" s="162"/>
      <c r="D43" s="163"/>
      <c r="E43" s="21">
        <v>285125</v>
      </c>
      <c r="F43" s="13"/>
    </row>
    <row r="44" spans="1:6" x14ac:dyDescent="0.25">
      <c r="A44" s="7"/>
      <c r="B44" s="161" t="s">
        <v>710</v>
      </c>
      <c r="C44" s="162"/>
      <c r="D44" s="163"/>
      <c r="E44" s="21">
        <v>1080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705</v>
      </c>
      <c r="C57" s="154"/>
      <c r="D57" s="155"/>
      <c r="E57" s="22">
        <f>-E41+E40</f>
        <v>25312355.16</v>
      </c>
      <c r="F57" s="22">
        <f>SUM(F7:F56)</f>
        <v>25312355.16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702</v>
      </c>
      <c r="C59" s="129"/>
      <c r="D59" s="129"/>
      <c r="E59" s="26">
        <v>798861.71</v>
      </c>
      <c r="F59" s="24"/>
    </row>
    <row r="60" spans="1:6" x14ac:dyDescent="0.25">
      <c r="A60" s="25" t="s">
        <v>8</v>
      </c>
      <c r="B60" s="159" t="s">
        <v>711</v>
      </c>
      <c r="C60" s="160"/>
      <c r="D60" s="160"/>
      <c r="E60" s="27">
        <v>303375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1102236.71</v>
      </c>
      <c r="F62" s="24" t="s">
        <v>0</v>
      </c>
    </row>
    <row r="63" spans="1:6" x14ac:dyDescent="0.25">
      <c r="A63" s="25" t="s">
        <v>39</v>
      </c>
      <c r="B63" s="141" t="s">
        <v>706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707</v>
      </c>
      <c r="C83" s="132"/>
      <c r="D83" s="133"/>
      <c r="E83" s="33">
        <f>-E63+E62</f>
        <v>1102236.71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699</v>
      </c>
      <c r="C85" s="127"/>
      <c r="D85" s="127"/>
      <c r="E85" s="37">
        <v>6595456</v>
      </c>
      <c r="F85" s="35"/>
    </row>
    <row r="86" spans="1:6" x14ac:dyDescent="0.25">
      <c r="A86" s="36" t="s">
        <v>8</v>
      </c>
      <c r="B86" s="110" t="s">
        <v>683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700</v>
      </c>
      <c r="C91" s="117"/>
      <c r="D91" s="117"/>
      <c r="E91" s="41">
        <f>+E86+E85</f>
        <v>6595456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E42" sqref="E42"/>
    </sheetView>
  </sheetViews>
  <sheetFormatPr defaultRowHeight="15" x14ac:dyDescent="0.25"/>
  <cols>
    <col min="2" max="2" width="17.140625" customWidth="1"/>
    <col min="3" max="3" width="13.5703125" customWidth="1"/>
    <col min="4" max="4" width="19" customWidth="1"/>
    <col min="5" max="5" width="19.710937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686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687</v>
      </c>
      <c r="C7" s="171"/>
      <c r="D7" s="172"/>
      <c r="E7" s="8">
        <v>24799862.93</v>
      </c>
      <c r="F7" s="9"/>
    </row>
    <row r="8" spans="1:6" x14ac:dyDescent="0.25">
      <c r="A8" s="7" t="s">
        <v>8</v>
      </c>
      <c r="B8" s="193" t="s">
        <v>688</v>
      </c>
      <c r="C8" s="194"/>
      <c r="D8" s="195"/>
      <c r="E8" s="10">
        <v>4475125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692</v>
      </c>
      <c r="C10" s="162"/>
      <c r="D10" s="163"/>
      <c r="E10" s="9">
        <v>4186500</v>
      </c>
      <c r="F10" s="13">
        <v>4186500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693</v>
      </c>
      <c r="C14" s="162"/>
      <c r="D14" s="163"/>
      <c r="E14" s="9">
        <v>285125</v>
      </c>
      <c r="F14" s="13">
        <v>285125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6096995.79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927560.71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-449322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3500</v>
      </c>
      <c r="F24" s="13">
        <v>23250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29274987.93</v>
      </c>
      <c r="F40" s="9" t="s">
        <v>0</v>
      </c>
    </row>
    <row r="41" spans="1:6" x14ac:dyDescent="0.25">
      <c r="A41" s="7" t="s">
        <v>39</v>
      </c>
      <c r="B41" s="173" t="s">
        <v>689</v>
      </c>
      <c r="C41" s="174"/>
      <c r="D41" s="175"/>
      <c r="E41" s="20">
        <v>12720</v>
      </c>
      <c r="F41" s="9" t="s">
        <v>0</v>
      </c>
    </row>
    <row r="42" spans="1:6" x14ac:dyDescent="0.25">
      <c r="A42" s="7"/>
      <c r="B42" s="161" t="s">
        <v>694</v>
      </c>
      <c r="C42" s="162"/>
      <c r="D42" s="163"/>
      <c r="E42" s="21">
        <v>2275</v>
      </c>
      <c r="F42" s="9" t="s">
        <v>0</v>
      </c>
    </row>
    <row r="43" spans="1:6" x14ac:dyDescent="0.25">
      <c r="A43" s="7"/>
      <c r="B43" s="161" t="s">
        <v>695</v>
      </c>
      <c r="C43" s="162"/>
      <c r="D43" s="163"/>
      <c r="E43" s="21">
        <v>3735</v>
      </c>
      <c r="F43" s="13"/>
    </row>
    <row r="44" spans="1:6" x14ac:dyDescent="0.25">
      <c r="A44" s="7"/>
      <c r="B44" s="161" t="s">
        <v>696</v>
      </c>
      <c r="C44" s="162"/>
      <c r="D44" s="163"/>
      <c r="E44" s="21">
        <v>3990</v>
      </c>
      <c r="F44" s="13" t="s">
        <v>0</v>
      </c>
    </row>
    <row r="45" spans="1:6" x14ac:dyDescent="0.25">
      <c r="A45" s="7"/>
      <c r="B45" s="167" t="s">
        <v>697</v>
      </c>
      <c r="C45" s="168"/>
      <c r="D45" s="169"/>
      <c r="E45" s="9">
        <v>2720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690</v>
      </c>
      <c r="C57" s="154"/>
      <c r="D57" s="155"/>
      <c r="E57" s="22">
        <f>-E41+E40</f>
        <v>29262267.93</v>
      </c>
      <c r="F57" s="22">
        <f>SUM(F7:F56)</f>
        <v>29262267.93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687</v>
      </c>
      <c r="C59" s="129"/>
      <c r="D59" s="129"/>
      <c r="E59" s="26">
        <v>698363.71</v>
      </c>
      <c r="F59" s="24"/>
    </row>
    <row r="60" spans="1:6" x14ac:dyDescent="0.25">
      <c r="A60" s="25" t="s">
        <v>8</v>
      </c>
      <c r="B60" s="159" t="s">
        <v>691</v>
      </c>
      <c r="C60" s="160"/>
      <c r="D60" s="160"/>
      <c r="E60" s="27">
        <v>100498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798861.71</v>
      </c>
      <c r="F62" s="24" t="s">
        <v>0</v>
      </c>
    </row>
    <row r="63" spans="1:6" x14ac:dyDescent="0.25">
      <c r="A63" s="25" t="s">
        <v>39</v>
      </c>
      <c r="B63" s="141" t="s">
        <v>698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681</v>
      </c>
      <c r="C83" s="132"/>
      <c r="D83" s="133"/>
      <c r="E83" s="33">
        <f>-E63+E62</f>
        <v>798861.71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699</v>
      </c>
      <c r="C85" s="127"/>
      <c r="D85" s="127"/>
      <c r="E85" s="37">
        <v>6595456</v>
      </c>
      <c r="F85" s="35"/>
    </row>
    <row r="86" spans="1:6" x14ac:dyDescent="0.25">
      <c r="A86" s="36" t="s">
        <v>8</v>
      </c>
      <c r="B86" s="110" t="s">
        <v>683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700</v>
      </c>
      <c r="C91" s="117"/>
      <c r="D91" s="117"/>
      <c r="E91" s="41">
        <f>+E86+E85</f>
        <v>6595456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3" workbookViewId="0">
      <selection activeCell="G34" sqref="G34"/>
    </sheetView>
  </sheetViews>
  <sheetFormatPr defaultRowHeight="15" x14ac:dyDescent="0.25"/>
  <cols>
    <col min="2" max="2" width="15.85546875" customWidth="1"/>
    <col min="3" max="3" width="13.85546875" customWidth="1"/>
    <col min="4" max="4" width="11.28515625" customWidth="1"/>
    <col min="5" max="5" width="20.42578125" customWidth="1"/>
    <col min="6" max="6" width="22.5703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670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671</v>
      </c>
      <c r="C7" s="171"/>
      <c r="D7" s="172"/>
      <c r="E7" s="8">
        <v>27958415.609999999</v>
      </c>
      <c r="F7" s="9"/>
    </row>
    <row r="8" spans="1:6" x14ac:dyDescent="0.25">
      <c r="A8" s="7" t="s">
        <v>8</v>
      </c>
      <c r="B8" s="193" t="s">
        <v>672</v>
      </c>
      <c r="C8" s="194"/>
      <c r="D8" s="195"/>
      <c r="E8" s="10">
        <v>4700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6096995.79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940280.71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-449322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4700</v>
      </c>
      <c r="F24" s="13">
        <v>19750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652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27963115.609999999</v>
      </c>
      <c r="F40" s="9" t="s">
        <v>0</v>
      </c>
    </row>
    <row r="41" spans="1:6" x14ac:dyDescent="0.25">
      <c r="A41" s="7" t="s">
        <v>39</v>
      </c>
      <c r="B41" s="173" t="s">
        <v>673</v>
      </c>
      <c r="C41" s="174"/>
      <c r="D41" s="175"/>
      <c r="E41" s="20">
        <v>3163252.68</v>
      </c>
      <c r="F41" s="9" t="s">
        <v>0</v>
      </c>
    </row>
    <row r="42" spans="1:6" x14ac:dyDescent="0.25">
      <c r="A42" s="7"/>
      <c r="B42" s="161" t="s">
        <v>676</v>
      </c>
      <c r="C42" s="162"/>
      <c r="D42" s="163"/>
      <c r="E42" s="21">
        <v>55379.75</v>
      </c>
      <c r="F42" s="9" t="s">
        <v>0</v>
      </c>
    </row>
    <row r="43" spans="1:6" x14ac:dyDescent="0.25">
      <c r="A43" s="7"/>
      <c r="B43" s="161" t="s">
        <v>677</v>
      </c>
      <c r="C43" s="162"/>
      <c r="D43" s="163"/>
      <c r="E43" s="21">
        <v>3102245.56</v>
      </c>
      <c r="F43" s="13"/>
    </row>
    <row r="44" spans="1:6" x14ac:dyDescent="0.25">
      <c r="A44" s="7"/>
      <c r="B44" s="161" t="s">
        <v>678</v>
      </c>
      <c r="C44" s="162"/>
      <c r="D44" s="163"/>
      <c r="E44" s="21">
        <v>5627.37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674</v>
      </c>
      <c r="C57" s="154"/>
      <c r="D57" s="155"/>
      <c r="E57" s="22">
        <f>-E41+E40</f>
        <v>24799862.93</v>
      </c>
      <c r="F57" s="22">
        <f>SUM(F7:F56)</f>
        <v>24799862.93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671</v>
      </c>
      <c r="C59" s="129"/>
      <c r="D59" s="129"/>
      <c r="E59" s="26">
        <v>675518.5</v>
      </c>
      <c r="F59" s="24"/>
    </row>
    <row r="60" spans="1:6" x14ac:dyDescent="0.25">
      <c r="A60" s="25" t="s">
        <v>8</v>
      </c>
      <c r="B60" s="159" t="s">
        <v>675</v>
      </c>
      <c r="C60" s="160"/>
      <c r="D60" s="160"/>
      <c r="E60" s="27">
        <v>261609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937127.5</v>
      </c>
      <c r="F62" s="24" t="s">
        <v>0</v>
      </c>
    </row>
    <row r="63" spans="1:6" x14ac:dyDescent="0.25">
      <c r="A63" s="25" t="s">
        <v>39</v>
      </c>
      <c r="B63" s="141" t="s">
        <v>660</v>
      </c>
      <c r="C63" s="142"/>
      <c r="D63" s="143"/>
      <c r="E63" s="29">
        <v>238763.79</v>
      </c>
      <c r="F63" s="24" t="s">
        <v>0</v>
      </c>
    </row>
    <row r="64" spans="1:6" x14ac:dyDescent="0.25">
      <c r="A64" s="25" t="s">
        <v>0</v>
      </c>
      <c r="B64" s="150" t="s">
        <v>679</v>
      </c>
      <c r="C64" s="151"/>
      <c r="D64" s="152"/>
      <c r="E64" s="28">
        <v>8580</v>
      </c>
      <c r="F64" s="24"/>
    </row>
    <row r="65" spans="1:6" x14ac:dyDescent="0.25">
      <c r="A65" s="30"/>
      <c r="B65" s="199" t="s">
        <v>680</v>
      </c>
      <c r="C65" s="200"/>
      <c r="D65" s="201"/>
      <c r="E65" s="28">
        <v>230183.79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681</v>
      </c>
      <c r="C83" s="132"/>
      <c r="D83" s="133"/>
      <c r="E83" s="33">
        <f>-E63+E62</f>
        <v>698363.71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682</v>
      </c>
      <c r="C85" s="127"/>
      <c r="D85" s="127"/>
      <c r="E85" s="37">
        <v>6283456</v>
      </c>
      <c r="F85" s="35"/>
    </row>
    <row r="86" spans="1:6" x14ac:dyDescent="0.25">
      <c r="A86" s="36" t="s">
        <v>8</v>
      </c>
      <c r="B86" s="110" t="s">
        <v>683</v>
      </c>
      <c r="C86" s="111"/>
      <c r="D86" s="112"/>
      <c r="E86" s="37">
        <v>312000</v>
      </c>
      <c r="F86" s="35"/>
    </row>
    <row r="87" spans="1:6" x14ac:dyDescent="0.25">
      <c r="A87" s="36"/>
      <c r="B87" s="110" t="s">
        <v>684</v>
      </c>
      <c r="C87" s="111"/>
      <c r="D87" s="112"/>
      <c r="E87" s="38">
        <v>312000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685</v>
      </c>
      <c r="C91" s="117"/>
      <c r="D91" s="117"/>
      <c r="E91" s="41">
        <f>+E86+E85</f>
        <v>6595456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2" max="2" width="17.28515625" customWidth="1"/>
    <col min="3" max="3" width="12.5703125" customWidth="1"/>
    <col min="4" max="4" width="13.5703125" customWidth="1"/>
    <col min="5" max="5" width="20.14062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650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651</v>
      </c>
      <c r="C7" s="171"/>
      <c r="D7" s="172"/>
      <c r="E7" s="8">
        <v>31179574.449999999</v>
      </c>
      <c r="F7" s="9"/>
    </row>
    <row r="8" spans="1:6" x14ac:dyDescent="0.25">
      <c r="A8" s="7" t="s">
        <v>8</v>
      </c>
      <c r="B8" s="193" t="s">
        <v>669</v>
      </c>
      <c r="C8" s="194"/>
      <c r="D8" s="195"/>
      <c r="E8" s="10">
        <v>9827.3700000000008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6096995.79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 t="s">
        <v>0</v>
      </c>
      <c r="F19" s="17">
        <v>4103533.39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658</v>
      </c>
      <c r="C22" s="184"/>
      <c r="D22" s="185"/>
      <c r="E22" s="9" t="s">
        <v>0</v>
      </c>
      <c r="F22" s="13">
        <v>-449322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4200</v>
      </c>
      <c r="F24" s="13">
        <v>15050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7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7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7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7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7" x14ac:dyDescent="0.25">
      <c r="A37" s="14">
        <v>2.2799999999999998</v>
      </c>
      <c r="B37" s="176" t="s">
        <v>652</v>
      </c>
      <c r="C37" s="177"/>
      <c r="D37" s="178"/>
      <c r="E37" s="9">
        <v>5627.37</v>
      </c>
      <c r="F37" s="13">
        <v>3672.19</v>
      </c>
      <c r="G37" s="63" t="s">
        <v>0</v>
      </c>
    </row>
    <row r="38" spans="1:7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7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7" x14ac:dyDescent="0.25">
      <c r="A40" s="7" t="s">
        <v>37</v>
      </c>
      <c r="B40" s="170" t="s">
        <v>38</v>
      </c>
      <c r="C40" s="171"/>
      <c r="D40" s="172"/>
      <c r="E40" s="19">
        <f>+E8+E7</f>
        <v>31189401.82</v>
      </c>
      <c r="F40" s="9" t="s">
        <v>0</v>
      </c>
    </row>
    <row r="41" spans="1:7" x14ac:dyDescent="0.25">
      <c r="A41" s="7" t="s">
        <v>39</v>
      </c>
      <c r="B41" s="173" t="s">
        <v>653</v>
      </c>
      <c r="C41" s="174"/>
      <c r="D41" s="175"/>
      <c r="E41" s="20">
        <v>3230986.21</v>
      </c>
      <c r="F41" s="9" t="s">
        <v>0</v>
      </c>
    </row>
    <row r="42" spans="1:7" x14ac:dyDescent="0.25">
      <c r="A42" s="7"/>
      <c r="B42" s="161" t="s">
        <v>654</v>
      </c>
      <c r="C42" s="162"/>
      <c r="D42" s="163"/>
      <c r="E42" s="21">
        <v>2671470.67</v>
      </c>
      <c r="F42" s="9" t="s">
        <v>0</v>
      </c>
    </row>
    <row r="43" spans="1:7" x14ac:dyDescent="0.25">
      <c r="A43" s="7"/>
      <c r="B43" s="161" t="s">
        <v>655</v>
      </c>
      <c r="C43" s="162"/>
      <c r="D43" s="163"/>
      <c r="E43" s="21">
        <v>110193.54</v>
      </c>
      <c r="F43" s="13"/>
    </row>
    <row r="44" spans="1:7" x14ac:dyDescent="0.25">
      <c r="A44" s="7"/>
      <c r="B44" s="161" t="s">
        <v>656</v>
      </c>
      <c r="C44" s="162"/>
      <c r="D44" s="163"/>
      <c r="E44" s="21">
        <v>449322</v>
      </c>
      <c r="F44" s="13" t="s">
        <v>0</v>
      </c>
    </row>
    <row r="45" spans="1:7" x14ac:dyDescent="0.25">
      <c r="A45" s="7"/>
      <c r="B45" s="167"/>
      <c r="C45" s="168"/>
      <c r="D45" s="169"/>
      <c r="E45" s="9"/>
      <c r="F45" s="13"/>
    </row>
    <row r="46" spans="1:7" x14ac:dyDescent="0.25">
      <c r="A46" s="7"/>
      <c r="B46" s="161"/>
      <c r="C46" s="162"/>
      <c r="D46" s="163"/>
      <c r="E46" s="9"/>
      <c r="F46" s="13" t="s">
        <v>0</v>
      </c>
    </row>
    <row r="47" spans="1:7" x14ac:dyDescent="0.25">
      <c r="A47" s="7"/>
      <c r="B47" s="161"/>
      <c r="C47" s="162"/>
      <c r="D47" s="163"/>
      <c r="E47" s="9"/>
      <c r="F47" s="13" t="s">
        <v>0</v>
      </c>
    </row>
    <row r="48" spans="1:7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657</v>
      </c>
      <c r="C57" s="154"/>
      <c r="D57" s="155"/>
      <c r="E57" s="22">
        <f>-E41+E40</f>
        <v>27958415.609999999</v>
      </c>
      <c r="F57" s="22">
        <f>SUM(F7:F56)</f>
        <v>27958415.609999999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651</v>
      </c>
      <c r="C59" s="129"/>
      <c r="D59" s="129"/>
      <c r="E59" s="26">
        <v>1270894.72</v>
      </c>
      <c r="F59" s="24"/>
    </row>
    <row r="60" spans="1:6" x14ac:dyDescent="0.25">
      <c r="A60" s="25" t="s">
        <v>8</v>
      </c>
      <c r="B60" s="159" t="s">
        <v>659</v>
      </c>
      <c r="C60" s="160"/>
      <c r="D60" s="160"/>
      <c r="E60" s="27">
        <v>594752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1865646.72</v>
      </c>
      <c r="F62" s="24" t="s">
        <v>0</v>
      </c>
    </row>
    <row r="63" spans="1:6" x14ac:dyDescent="0.25">
      <c r="A63" s="25" t="s">
        <v>39</v>
      </c>
      <c r="B63" s="141" t="s">
        <v>660</v>
      </c>
      <c r="C63" s="142"/>
      <c r="D63" s="143"/>
      <c r="E63" s="29">
        <v>1190128.22</v>
      </c>
      <c r="F63" s="24" t="s">
        <v>0</v>
      </c>
    </row>
    <row r="64" spans="1:6" x14ac:dyDescent="0.25">
      <c r="A64" s="25" t="s">
        <v>0</v>
      </c>
      <c r="B64" s="150" t="s">
        <v>661</v>
      </c>
      <c r="C64" s="151"/>
      <c r="D64" s="152"/>
      <c r="E64" s="28">
        <v>37443.5</v>
      </c>
      <c r="F64" s="24"/>
    </row>
    <row r="65" spans="1:6" x14ac:dyDescent="0.25">
      <c r="A65" s="30"/>
      <c r="B65" s="199" t="s">
        <v>662</v>
      </c>
      <c r="C65" s="200"/>
      <c r="D65" s="201"/>
      <c r="E65" s="28">
        <v>4734.78</v>
      </c>
      <c r="F65" s="24"/>
    </row>
    <row r="66" spans="1:6" x14ac:dyDescent="0.25">
      <c r="A66" s="25" t="s">
        <v>0</v>
      </c>
      <c r="B66" s="150" t="s">
        <v>664</v>
      </c>
      <c r="C66" s="151"/>
      <c r="D66" s="152"/>
      <c r="E66" s="28">
        <v>287290.8</v>
      </c>
      <c r="F66" s="24" t="s">
        <v>0</v>
      </c>
    </row>
    <row r="67" spans="1:6" x14ac:dyDescent="0.25">
      <c r="A67" s="25" t="s">
        <v>0</v>
      </c>
      <c r="B67" s="139" t="s">
        <v>665</v>
      </c>
      <c r="C67" s="140"/>
      <c r="D67" s="140"/>
      <c r="E67" s="28">
        <v>32926.74</v>
      </c>
      <c r="F67" s="24" t="s">
        <v>0</v>
      </c>
    </row>
    <row r="68" spans="1:6" x14ac:dyDescent="0.25">
      <c r="A68" s="25" t="s">
        <v>0</v>
      </c>
      <c r="B68" s="139" t="s">
        <v>666</v>
      </c>
      <c r="C68" s="140"/>
      <c r="D68" s="140"/>
      <c r="E68" s="28">
        <v>96000</v>
      </c>
      <c r="F68" s="24" t="s">
        <v>0</v>
      </c>
    </row>
    <row r="69" spans="1:6" x14ac:dyDescent="0.25">
      <c r="A69" s="25"/>
      <c r="B69" s="139" t="s">
        <v>667</v>
      </c>
      <c r="C69" s="140"/>
      <c r="D69" s="140"/>
      <c r="E69" s="28">
        <v>277440</v>
      </c>
      <c r="F69" s="24" t="s">
        <v>0</v>
      </c>
    </row>
    <row r="70" spans="1:6" x14ac:dyDescent="0.25">
      <c r="A70" s="25"/>
      <c r="B70" s="128" t="s">
        <v>668</v>
      </c>
      <c r="C70" s="129"/>
      <c r="D70" s="129"/>
      <c r="E70" s="28">
        <v>454292.4</v>
      </c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663</v>
      </c>
      <c r="C83" s="132"/>
      <c r="D83" s="133"/>
      <c r="E83" s="33">
        <f>-E63+E62</f>
        <v>675518.5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648</v>
      </c>
      <c r="C85" s="127"/>
      <c r="D85" s="127"/>
      <c r="E85" s="37">
        <v>6283456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649</v>
      </c>
      <c r="C91" s="117"/>
      <c r="D91" s="117"/>
      <c r="E91" s="41">
        <f>+E86+E85</f>
        <v>6283456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140625" customWidth="1"/>
    <col min="3" max="3" width="14.140625" customWidth="1"/>
    <col min="4" max="4" width="16" customWidth="1"/>
    <col min="5" max="5" width="18.4257812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635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636</v>
      </c>
      <c r="C7" s="171"/>
      <c r="D7" s="172"/>
      <c r="E7" s="8">
        <v>34243474.119999997</v>
      </c>
      <c r="F7" s="9"/>
    </row>
    <row r="8" spans="1:6" x14ac:dyDescent="0.25">
      <c r="A8" s="7" t="s">
        <v>8</v>
      </c>
      <c r="B8" s="193" t="s">
        <v>637</v>
      </c>
      <c r="C8" s="194"/>
      <c r="D8" s="195"/>
      <c r="E8" s="10">
        <v>6968714.21</v>
      </c>
      <c r="F8" s="11"/>
    </row>
    <row r="9" spans="1:6" x14ac:dyDescent="0.25">
      <c r="A9" s="12">
        <v>2.1</v>
      </c>
      <c r="B9" s="161" t="s">
        <v>621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623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6096995.79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639</v>
      </c>
      <c r="C19" s="162"/>
      <c r="D19" s="163"/>
      <c r="E19" s="9">
        <v>4185000</v>
      </c>
      <c r="F19" s="17">
        <v>4097906.02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2050</v>
      </c>
      <c r="F24" s="13">
        <v>10850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638</v>
      </c>
      <c r="C27" s="162"/>
      <c r="D27" s="163"/>
      <c r="E27" s="9">
        <v>2781664.21</v>
      </c>
      <c r="F27" s="13">
        <v>2781664.21</v>
      </c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41212188.329999998</v>
      </c>
      <c r="F40" s="9" t="s">
        <v>0</v>
      </c>
    </row>
    <row r="41" spans="1:6" x14ac:dyDescent="0.25">
      <c r="A41" s="7" t="s">
        <v>39</v>
      </c>
      <c r="B41" s="173" t="s">
        <v>640</v>
      </c>
      <c r="C41" s="174"/>
      <c r="D41" s="175"/>
      <c r="E41" s="20">
        <v>10032613.880000001</v>
      </c>
      <c r="F41" s="9" t="s">
        <v>0</v>
      </c>
    </row>
    <row r="42" spans="1:6" x14ac:dyDescent="0.25">
      <c r="A42" s="7"/>
      <c r="B42" s="161" t="s">
        <v>641</v>
      </c>
      <c r="C42" s="162"/>
      <c r="D42" s="163"/>
      <c r="E42" s="21">
        <v>36308</v>
      </c>
      <c r="F42" s="9" t="s">
        <v>0</v>
      </c>
    </row>
    <row r="43" spans="1:6" x14ac:dyDescent="0.25">
      <c r="A43" s="7"/>
      <c r="B43" s="161" t="s">
        <v>642</v>
      </c>
      <c r="C43" s="162"/>
      <c r="D43" s="163"/>
      <c r="E43" s="21">
        <v>9996305.8800000008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643</v>
      </c>
      <c r="C57" s="154"/>
      <c r="D57" s="155"/>
      <c r="E57" s="22">
        <f>-E41+E40</f>
        <v>31179574.449999996</v>
      </c>
      <c r="F57" s="22">
        <f>SUM(F7:F56)</f>
        <v>31179574.449999999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636</v>
      </c>
      <c r="C59" s="129"/>
      <c r="D59" s="129"/>
      <c r="E59" s="26">
        <v>1216943.3400000001</v>
      </c>
      <c r="F59" s="24"/>
    </row>
    <row r="60" spans="1:6" x14ac:dyDescent="0.25">
      <c r="A60" s="25" t="s">
        <v>8</v>
      </c>
      <c r="B60" s="159" t="s">
        <v>644</v>
      </c>
      <c r="C60" s="160"/>
      <c r="D60" s="160"/>
      <c r="E60" s="27">
        <v>68000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1284943.3400000001</v>
      </c>
      <c r="F62" s="24" t="s">
        <v>0</v>
      </c>
    </row>
    <row r="63" spans="1:6" x14ac:dyDescent="0.25">
      <c r="A63" s="25" t="s">
        <v>39</v>
      </c>
      <c r="B63" s="141" t="s">
        <v>645</v>
      </c>
      <c r="C63" s="142"/>
      <c r="D63" s="143"/>
      <c r="E63" s="29">
        <v>14048.62</v>
      </c>
      <c r="F63" s="24" t="s">
        <v>0</v>
      </c>
    </row>
    <row r="64" spans="1:6" x14ac:dyDescent="0.25">
      <c r="A64" s="25" t="s">
        <v>0</v>
      </c>
      <c r="B64" s="150" t="s">
        <v>646</v>
      </c>
      <c r="C64" s="151"/>
      <c r="D64" s="152"/>
      <c r="E64" s="28">
        <v>14048.62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647</v>
      </c>
      <c r="C83" s="132"/>
      <c r="D83" s="133"/>
      <c r="E83" s="33">
        <f>-E63+E62</f>
        <v>1270894.72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648</v>
      </c>
      <c r="C85" s="127"/>
      <c r="D85" s="127"/>
      <c r="E85" s="37">
        <v>6283456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649</v>
      </c>
      <c r="C91" s="117"/>
      <c r="D91" s="117"/>
      <c r="E91" s="41">
        <f>+E86+E85</f>
        <v>6283456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6.7109375" customWidth="1"/>
    <col min="5" max="5" width="19.5703125" customWidth="1"/>
    <col min="6" max="6" width="19.85546875" customWidth="1"/>
    <col min="7" max="7" width="18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2515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2516</v>
      </c>
      <c r="C7" s="171"/>
      <c r="D7" s="172"/>
      <c r="E7" s="8">
        <v>34650547.829999998</v>
      </c>
      <c r="F7" s="9"/>
    </row>
    <row r="8" spans="1:7" x14ac:dyDescent="0.25">
      <c r="A8" s="7" t="s">
        <v>8</v>
      </c>
      <c r="B8" s="193" t="s">
        <v>2517</v>
      </c>
      <c r="C8" s="194"/>
      <c r="D8" s="195"/>
      <c r="E8" s="10">
        <v>6579603.1299999999</v>
      </c>
      <c r="F8" s="11"/>
    </row>
    <row r="9" spans="1:7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7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7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7" x14ac:dyDescent="0.25">
      <c r="A16" s="12">
        <v>2.7</v>
      </c>
      <c r="B16" s="161" t="s">
        <v>2523</v>
      </c>
      <c r="C16" s="162"/>
      <c r="D16" s="163"/>
      <c r="E16" s="9">
        <v>2513886.13</v>
      </c>
      <c r="F16" s="13">
        <v>2520915.13</v>
      </c>
      <c r="G16" s="63"/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10477548.630000001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1360550.08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1050</v>
      </c>
      <c r="F24" s="13">
        <v>66663.320000000007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2525</v>
      </c>
      <c r="C27" s="162"/>
      <c r="D27" s="163"/>
      <c r="E27" s="9">
        <v>4064667</v>
      </c>
      <c r="F27" s="13">
        <v>4064667</v>
      </c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41230150.960000001</v>
      </c>
      <c r="F40" s="9" t="s">
        <v>0</v>
      </c>
    </row>
    <row r="41" spans="1:6" x14ac:dyDescent="0.25">
      <c r="A41" s="7" t="s">
        <v>39</v>
      </c>
      <c r="B41" s="173" t="s">
        <v>2518</v>
      </c>
      <c r="C41" s="174"/>
      <c r="D41" s="175"/>
      <c r="E41" s="20">
        <v>4298082.13</v>
      </c>
      <c r="F41" s="9" t="s">
        <v>0</v>
      </c>
    </row>
    <row r="42" spans="1:6" x14ac:dyDescent="0.25">
      <c r="A42" s="7"/>
      <c r="B42" s="161" t="s">
        <v>557</v>
      </c>
      <c r="C42" s="162"/>
      <c r="D42" s="163"/>
      <c r="E42" s="21">
        <v>3151343.04</v>
      </c>
      <c r="F42" s="9" t="s">
        <v>0</v>
      </c>
    </row>
    <row r="43" spans="1:6" x14ac:dyDescent="0.25">
      <c r="A43" s="7"/>
      <c r="B43" s="161" t="s">
        <v>2524</v>
      </c>
      <c r="C43" s="162"/>
      <c r="D43" s="163"/>
      <c r="E43" s="21">
        <v>1146739.0900000001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2519</v>
      </c>
      <c r="C57" s="154"/>
      <c r="D57" s="155"/>
      <c r="E57" s="22">
        <f>-E41+E40</f>
        <v>36932068.829999998</v>
      </c>
      <c r="F57" s="22">
        <f>SUM(F7:F56)</f>
        <v>36932068.829999998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2516</v>
      </c>
      <c r="C59" s="129"/>
      <c r="D59" s="129"/>
      <c r="E59" s="26">
        <v>3580333.41</v>
      </c>
      <c r="F59" s="24"/>
    </row>
    <row r="60" spans="1:6" x14ac:dyDescent="0.25">
      <c r="A60" s="25" t="s">
        <v>8</v>
      </c>
      <c r="B60" s="159" t="s">
        <v>2520</v>
      </c>
      <c r="C60" s="160"/>
      <c r="D60" s="160"/>
      <c r="E60" s="27">
        <v>150554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3730887.41</v>
      </c>
      <c r="F62" s="24" t="s">
        <v>0</v>
      </c>
    </row>
    <row r="63" spans="1:6" x14ac:dyDescent="0.25">
      <c r="A63" s="25" t="s">
        <v>39</v>
      </c>
      <c r="B63" s="141" t="s">
        <v>2521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2522</v>
      </c>
      <c r="C85" s="132"/>
      <c r="D85" s="133"/>
      <c r="E85" s="33">
        <f>-E63+E62</f>
        <v>3730887.41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9.85546875" customWidth="1"/>
    <col min="3" max="3" width="11.5703125" customWidth="1"/>
    <col min="4" max="4" width="21.42578125" customWidth="1"/>
    <col min="5" max="5" width="18.140625" customWidth="1"/>
    <col min="6" max="6" width="20.7109375" customWidth="1"/>
    <col min="7" max="7" width="1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613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617</v>
      </c>
      <c r="C7" s="171"/>
      <c r="D7" s="172"/>
      <c r="E7" s="8">
        <v>32191128.84</v>
      </c>
      <c r="F7" s="9"/>
    </row>
    <row r="8" spans="1:7" x14ac:dyDescent="0.25">
      <c r="A8" s="7" t="s">
        <v>8</v>
      </c>
      <c r="B8" s="193" t="s">
        <v>614</v>
      </c>
      <c r="C8" s="194"/>
      <c r="D8" s="195"/>
      <c r="E8" s="10">
        <v>35871868.579999998</v>
      </c>
      <c r="F8" s="11"/>
    </row>
    <row r="9" spans="1:7" x14ac:dyDescent="0.25">
      <c r="A9" s="12">
        <v>2.1</v>
      </c>
      <c r="B9" s="161" t="s">
        <v>621</v>
      </c>
      <c r="C9" s="162"/>
      <c r="D9" s="163"/>
      <c r="E9" s="9">
        <v>33351326.120000001</v>
      </c>
      <c r="F9" s="9">
        <v>0</v>
      </c>
    </row>
    <row r="10" spans="1:7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608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7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623</v>
      </c>
      <c r="C16" s="162"/>
      <c r="D16" s="163"/>
      <c r="E16" s="9">
        <v>2430910.2400000002</v>
      </c>
      <c r="F16" s="13">
        <v>2520915.13</v>
      </c>
      <c r="G16" s="63"/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16093301.67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-87093.98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>
        <v>36308</v>
      </c>
      <c r="F23" s="13">
        <v>36308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2450</v>
      </c>
      <c r="F24" s="13">
        <v>8800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622</v>
      </c>
      <c r="C32" s="162"/>
      <c r="D32" s="163"/>
      <c r="E32" s="9">
        <v>50874.22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68062997.420000002</v>
      </c>
      <c r="F40" s="9" t="s">
        <v>0</v>
      </c>
    </row>
    <row r="41" spans="1:6" x14ac:dyDescent="0.25">
      <c r="A41" s="7" t="s">
        <v>39</v>
      </c>
      <c r="B41" s="173" t="s">
        <v>615</v>
      </c>
      <c r="C41" s="174"/>
      <c r="D41" s="175"/>
      <c r="E41" s="20">
        <v>33819523.299999997</v>
      </c>
      <c r="F41" s="9" t="s">
        <v>0</v>
      </c>
    </row>
    <row r="42" spans="1:6" x14ac:dyDescent="0.25">
      <c r="A42" s="7"/>
      <c r="B42" s="161" t="s">
        <v>624</v>
      </c>
      <c r="C42" s="162"/>
      <c r="D42" s="163"/>
      <c r="E42" s="21">
        <v>305500</v>
      </c>
      <c r="F42" s="9" t="s">
        <v>0</v>
      </c>
    </row>
    <row r="43" spans="1:6" x14ac:dyDescent="0.25">
      <c r="A43" s="7"/>
      <c r="B43" s="161" t="s">
        <v>86</v>
      </c>
      <c r="C43" s="162"/>
      <c r="D43" s="163"/>
      <c r="E43" s="21">
        <v>31714.23</v>
      </c>
      <c r="F43" s="13"/>
    </row>
    <row r="44" spans="1:6" x14ac:dyDescent="0.25">
      <c r="A44" s="7"/>
      <c r="B44" s="161" t="s">
        <v>625</v>
      </c>
      <c r="C44" s="162"/>
      <c r="D44" s="163"/>
      <c r="E44" s="21">
        <v>24728.98</v>
      </c>
      <c r="F44" s="13" t="s">
        <v>0</v>
      </c>
    </row>
    <row r="45" spans="1:6" x14ac:dyDescent="0.25">
      <c r="A45" s="7"/>
      <c r="B45" s="167" t="s">
        <v>626</v>
      </c>
      <c r="C45" s="168"/>
      <c r="D45" s="169"/>
      <c r="E45" s="9">
        <v>55379.75</v>
      </c>
      <c r="F45" s="13"/>
    </row>
    <row r="46" spans="1:6" x14ac:dyDescent="0.25">
      <c r="A46" s="7"/>
      <c r="B46" s="161" t="s">
        <v>627</v>
      </c>
      <c r="C46" s="162"/>
      <c r="D46" s="163"/>
      <c r="E46" s="9">
        <v>33402200.34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616</v>
      </c>
      <c r="C57" s="154"/>
      <c r="D57" s="155"/>
      <c r="E57" s="22">
        <f>-E41+E40</f>
        <v>34243474.120000005</v>
      </c>
      <c r="F57" s="22">
        <f>SUM(F7:F56)</f>
        <v>34243474.119999997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617</v>
      </c>
      <c r="C59" s="129"/>
      <c r="D59" s="129"/>
      <c r="E59" s="26">
        <v>2317527.71</v>
      </c>
      <c r="F59" s="24"/>
    </row>
    <row r="60" spans="1:6" x14ac:dyDescent="0.25">
      <c r="A60" s="25" t="s">
        <v>8</v>
      </c>
      <c r="B60" s="159" t="s">
        <v>618</v>
      </c>
      <c r="C60" s="160"/>
      <c r="D60" s="160"/>
      <c r="E60" s="27">
        <v>322575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2640102.71</v>
      </c>
      <c r="F62" s="24" t="s">
        <v>0</v>
      </c>
    </row>
    <row r="63" spans="1:6" x14ac:dyDescent="0.25">
      <c r="A63" s="25" t="s">
        <v>39</v>
      </c>
      <c r="B63" s="141" t="s">
        <v>619</v>
      </c>
      <c r="C63" s="142"/>
      <c r="D63" s="143"/>
      <c r="E63" s="29">
        <v>1423159.37</v>
      </c>
      <c r="F63" s="24" t="s">
        <v>0</v>
      </c>
    </row>
    <row r="64" spans="1:6" x14ac:dyDescent="0.25">
      <c r="A64" s="25" t="s">
        <v>0</v>
      </c>
      <c r="B64" s="150" t="s">
        <v>633</v>
      </c>
      <c r="C64" s="151"/>
      <c r="D64" s="152"/>
      <c r="E64" s="28">
        <v>22005.1</v>
      </c>
      <c r="F64" s="24"/>
    </row>
    <row r="65" spans="1:6" x14ac:dyDescent="0.25">
      <c r="A65" s="30"/>
      <c r="B65" s="199" t="s">
        <v>628</v>
      </c>
      <c r="C65" s="200"/>
      <c r="D65" s="201"/>
      <c r="E65" s="28">
        <v>10000</v>
      </c>
      <c r="F65" s="24"/>
    </row>
    <row r="66" spans="1:6" x14ac:dyDescent="0.25">
      <c r="A66" s="25" t="s">
        <v>0</v>
      </c>
      <c r="B66" s="150" t="s">
        <v>86</v>
      </c>
      <c r="C66" s="151"/>
      <c r="D66" s="152"/>
      <c r="E66" s="28">
        <v>8866.09</v>
      </c>
      <c r="F66" s="24" t="s">
        <v>0</v>
      </c>
    </row>
    <row r="67" spans="1:6" x14ac:dyDescent="0.25">
      <c r="A67" s="25" t="s">
        <v>0</v>
      </c>
      <c r="B67" s="139" t="s">
        <v>629</v>
      </c>
      <c r="C67" s="140"/>
      <c r="D67" s="140"/>
      <c r="E67" s="28">
        <v>50874.22</v>
      </c>
      <c r="F67" s="24" t="s">
        <v>0</v>
      </c>
    </row>
    <row r="68" spans="1:6" x14ac:dyDescent="0.25">
      <c r="A68" s="25" t="s">
        <v>0</v>
      </c>
      <c r="B68" s="139" t="s">
        <v>634</v>
      </c>
      <c r="C68" s="140"/>
      <c r="D68" s="140"/>
      <c r="E68" s="28">
        <v>1331413.96</v>
      </c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620</v>
      </c>
      <c r="C83" s="132"/>
      <c r="D83" s="133"/>
      <c r="E83" s="33">
        <f>-E63+E62</f>
        <v>1216943.3399999999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630</v>
      </c>
      <c r="C86" s="111"/>
      <c r="D86" s="112"/>
      <c r="E86" s="37">
        <v>79000</v>
      </c>
      <c r="F86" s="35"/>
    </row>
    <row r="87" spans="1:6" x14ac:dyDescent="0.25">
      <c r="A87" s="36"/>
      <c r="B87" s="110" t="s">
        <v>631</v>
      </c>
      <c r="C87" s="111"/>
      <c r="D87" s="112"/>
      <c r="E87" s="38">
        <v>79000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632</v>
      </c>
      <c r="C91" s="117"/>
      <c r="D91" s="117"/>
      <c r="E91" s="41">
        <f>+E86+E85</f>
        <v>6283456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28515625" customWidth="1"/>
    <col min="3" max="3" width="13.5703125" customWidth="1"/>
    <col min="4" max="4" width="13.7109375" customWidth="1"/>
    <col min="5" max="5" width="19.710937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605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606</v>
      </c>
      <c r="C7" s="171"/>
      <c r="D7" s="172"/>
      <c r="E7" s="8">
        <v>31883078.84</v>
      </c>
      <c r="F7" s="9"/>
    </row>
    <row r="8" spans="1:6" x14ac:dyDescent="0.25">
      <c r="A8" s="7" t="s">
        <v>8</v>
      </c>
      <c r="B8" s="193" t="s">
        <v>607</v>
      </c>
      <c r="C8" s="194"/>
      <c r="D8" s="195"/>
      <c r="E8" s="10">
        <v>308050</v>
      </c>
      <c r="F8" s="11"/>
    </row>
    <row r="9" spans="1:6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608</v>
      </c>
      <c r="C12" s="162"/>
      <c r="D12" s="163"/>
      <c r="E12" s="9">
        <v>305500</v>
      </c>
      <c r="F12" s="13">
        <v>305500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90004.89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16118030.65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2550</v>
      </c>
      <c r="F24" s="13">
        <v>6350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32191128.84</v>
      </c>
      <c r="F40" s="9" t="s">
        <v>0</v>
      </c>
    </row>
    <row r="41" spans="1:6" x14ac:dyDescent="0.25">
      <c r="A41" s="7" t="s">
        <v>39</v>
      </c>
      <c r="B41" s="173" t="s">
        <v>609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610</v>
      </c>
      <c r="C57" s="154"/>
      <c r="D57" s="155"/>
      <c r="E57" s="22">
        <f>-E41+E40</f>
        <v>32191128.84</v>
      </c>
      <c r="F57" s="22">
        <f>+F39+F37+F24+F18+F17+F16+F13+F12+F11</f>
        <v>32191128.84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606</v>
      </c>
      <c r="C59" s="129"/>
      <c r="D59" s="129"/>
      <c r="E59" s="26">
        <v>1959724.71</v>
      </c>
      <c r="F59" s="24"/>
    </row>
    <row r="60" spans="1:6" x14ac:dyDescent="0.25">
      <c r="A60" s="25" t="s">
        <v>8</v>
      </c>
      <c r="B60" s="159" t="s">
        <v>611</v>
      </c>
      <c r="C60" s="160"/>
      <c r="D60" s="160"/>
      <c r="E60" s="27">
        <v>357803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2317527.71</v>
      </c>
      <c r="F62" s="24" t="s">
        <v>0</v>
      </c>
    </row>
    <row r="63" spans="1:6" x14ac:dyDescent="0.25">
      <c r="A63" s="25" t="s">
        <v>39</v>
      </c>
      <c r="B63" s="141" t="s">
        <v>612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 t="s">
        <v>0</v>
      </c>
      <c r="C64" s="151"/>
      <c r="D64" s="152"/>
      <c r="E64" s="28" t="s">
        <v>0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602</v>
      </c>
      <c r="C83" s="132"/>
      <c r="D83" s="133"/>
      <c r="E83" s="33">
        <f>-E63+E62</f>
        <v>2317527.71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4.42578125" customWidth="1"/>
    <col min="4" max="4" width="13.42578125" customWidth="1"/>
    <col min="5" max="5" width="19.42578125" customWidth="1"/>
    <col min="6" max="6" width="21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593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594</v>
      </c>
      <c r="C7" s="171"/>
      <c r="D7" s="172"/>
      <c r="E7" s="8">
        <v>32020739.190000001</v>
      </c>
      <c r="F7" s="9"/>
    </row>
    <row r="8" spans="1:6" x14ac:dyDescent="0.25">
      <c r="A8" s="7" t="s">
        <v>8</v>
      </c>
      <c r="B8" s="193" t="s">
        <v>595</v>
      </c>
      <c r="C8" s="194"/>
      <c r="D8" s="195"/>
      <c r="E8" s="10">
        <v>3200</v>
      </c>
      <c r="F8" s="11"/>
    </row>
    <row r="9" spans="1:6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90004.89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16118030.65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3200</v>
      </c>
      <c r="F24" s="13">
        <v>3800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32023939.190000001</v>
      </c>
      <c r="F40" s="9" t="s">
        <v>0</v>
      </c>
    </row>
    <row r="41" spans="1:6" x14ac:dyDescent="0.25">
      <c r="A41" s="7" t="s">
        <v>39</v>
      </c>
      <c r="B41" s="173" t="s">
        <v>596</v>
      </c>
      <c r="C41" s="174"/>
      <c r="D41" s="175"/>
      <c r="E41" s="20">
        <v>140860.35</v>
      </c>
      <c r="F41" s="9" t="s">
        <v>0</v>
      </c>
    </row>
    <row r="42" spans="1:6" x14ac:dyDescent="0.25">
      <c r="A42" s="7"/>
      <c r="B42" s="161" t="s">
        <v>597</v>
      </c>
      <c r="C42" s="162"/>
      <c r="D42" s="163"/>
      <c r="E42" s="21">
        <v>140860.35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598</v>
      </c>
      <c r="C57" s="154"/>
      <c r="D57" s="155"/>
      <c r="E57" s="22">
        <f>-E41+E40</f>
        <v>31883078.84</v>
      </c>
      <c r="F57" s="22">
        <f>+F39+F37+F24+F19+F18+F17+F16+F13+F11+F10</f>
        <v>31883078.84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594</v>
      </c>
      <c r="C59" s="129"/>
      <c r="D59" s="129"/>
      <c r="E59" s="26">
        <v>1432059.3</v>
      </c>
      <c r="F59" s="24"/>
    </row>
    <row r="60" spans="1:6" x14ac:dyDescent="0.25">
      <c r="A60" s="25" t="s">
        <v>8</v>
      </c>
      <c r="B60" s="159" t="s">
        <v>599</v>
      </c>
      <c r="C60" s="160"/>
      <c r="D60" s="160"/>
      <c r="E60" s="27">
        <v>589498.5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2021557.8</v>
      </c>
      <c r="F62" s="24" t="s">
        <v>0</v>
      </c>
    </row>
    <row r="63" spans="1:6" x14ac:dyDescent="0.25">
      <c r="A63" s="25" t="s">
        <v>39</v>
      </c>
      <c r="B63" s="141" t="s">
        <v>600</v>
      </c>
      <c r="C63" s="142"/>
      <c r="D63" s="143"/>
      <c r="E63" s="29">
        <v>61833.09</v>
      </c>
      <c r="F63" s="24" t="s">
        <v>0</v>
      </c>
    </row>
    <row r="64" spans="1:6" x14ac:dyDescent="0.25">
      <c r="A64" s="25" t="s">
        <v>0</v>
      </c>
      <c r="B64" s="150" t="s">
        <v>601</v>
      </c>
      <c r="C64" s="151"/>
      <c r="D64" s="152"/>
      <c r="E64" s="28">
        <v>61833.09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602</v>
      </c>
      <c r="C83" s="132"/>
      <c r="D83" s="133"/>
      <c r="E83" s="33">
        <f>-E63+E62</f>
        <v>1959724.71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603</v>
      </c>
      <c r="C93" s="99"/>
      <c r="D93" s="100"/>
      <c r="E93" s="43">
        <v>4515.8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0</v>
      </c>
      <c r="F94" s="44"/>
    </row>
    <row r="95" spans="1:6" x14ac:dyDescent="0.25">
      <c r="A95" s="45"/>
      <c r="B95" s="98"/>
      <c r="C95" s="99"/>
      <c r="D95" s="100"/>
      <c r="E95" s="47"/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604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140625" customWidth="1"/>
    <col min="3" max="3" width="13.140625" customWidth="1"/>
    <col min="4" max="4" width="17.140625" customWidth="1"/>
    <col min="5" max="5" width="21.85546875" customWidth="1"/>
    <col min="6" max="6" width="21.140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577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578</v>
      </c>
      <c r="C7" s="171"/>
      <c r="D7" s="172"/>
      <c r="E7" s="8">
        <v>34835837.700000003</v>
      </c>
      <c r="F7" s="9"/>
    </row>
    <row r="8" spans="1:7" x14ac:dyDescent="0.25">
      <c r="A8" s="7" t="s">
        <v>8</v>
      </c>
      <c r="B8" s="193" t="s">
        <v>579</v>
      </c>
      <c r="C8" s="194"/>
      <c r="D8" s="195"/>
      <c r="E8" s="10">
        <v>4750</v>
      </c>
      <c r="F8" s="11"/>
    </row>
    <row r="9" spans="1:7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140860.35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7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/>
      <c r="F16" s="13">
        <v>90004.89</v>
      </c>
      <c r="G16" s="63" t="s">
        <v>0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16118030.65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4750</v>
      </c>
      <c r="F24" s="13">
        <v>600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34840587.700000003</v>
      </c>
      <c r="F40" s="9" t="s">
        <v>0</v>
      </c>
    </row>
    <row r="41" spans="1:6" x14ac:dyDescent="0.25">
      <c r="A41" s="7" t="s">
        <v>39</v>
      </c>
      <c r="B41" s="173" t="s">
        <v>580</v>
      </c>
      <c r="C41" s="174"/>
      <c r="D41" s="175"/>
      <c r="E41" s="20">
        <v>2819848.51</v>
      </c>
      <c r="F41" s="9" t="s">
        <v>0</v>
      </c>
    </row>
    <row r="42" spans="1:6" x14ac:dyDescent="0.25">
      <c r="A42" s="7"/>
      <c r="B42" s="161" t="s">
        <v>587</v>
      </c>
      <c r="C42" s="162"/>
      <c r="D42" s="163"/>
      <c r="E42" s="21">
        <v>2430910.2400000002</v>
      </c>
      <c r="F42" s="9" t="s">
        <v>0</v>
      </c>
    </row>
    <row r="43" spans="1:6" x14ac:dyDescent="0.25">
      <c r="A43" s="7"/>
      <c r="B43" s="161" t="s">
        <v>588</v>
      </c>
      <c r="C43" s="162"/>
      <c r="D43" s="163"/>
      <c r="E43" s="21">
        <v>317530.01</v>
      </c>
      <c r="F43" s="13"/>
    </row>
    <row r="44" spans="1:6" x14ac:dyDescent="0.25">
      <c r="A44" s="7"/>
      <c r="B44" s="161" t="s">
        <v>589</v>
      </c>
      <c r="C44" s="162"/>
      <c r="D44" s="163"/>
      <c r="E44" s="21">
        <v>71408.259999999995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581</v>
      </c>
      <c r="C57" s="154"/>
      <c r="D57" s="155"/>
      <c r="E57" s="22">
        <f>-E41+E40</f>
        <v>32020739.190000005</v>
      </c>
      <c r="F57" s="22">
        <f>+F39+F37+F24+F19+F18+F17+F16+F13+F11+F10</f>
        <v>32020739.190000001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578</v>
      </c>
      <c r="C59" s="129"/>
      <c r="D59" s="129"/>
      <c r="E59" s="26">
        <v>1059792.8600000001</v>
      </c>
      <c r="F59" s="24"/>
    </row>
    <row r="60" spans="1:6" x14ac:dyDescent="0.25">
      <c r="A60" s="25" t="s">
        <v>8</v>
      </c>
      <c r="B60" s="159" t="s">
        <v>590</v>
      </c>
      <c r="C60" s="160"/>
      <c r="D60" s="160"/>
      <c r="E60" s="27">
        <v>468440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1528232.86</v>
      </c>
      <c r="F62" s="24" t="s">
        <v>0</v>
      </c>
    </row>
    <row r="63" spans="1:6" x14ac:dyDescent="0.25">
      <c r="A63" s="25" t="s">
        <v>39</v>
      </c>
      <c r="B63" s="141" t="s">
        <v>591</v>
      </c>
      <c r="C63" s="142"/>
      <c r="D63" s="143"/>
      <c r="E63" s="29">
        <v>96173.56</v>
      </c>
      <c r="F63" s="24" t="s">
        <v>0</v>
      </c>
    </row>
    <row r="64" spans="1:6" x14ac:dyDescent="0.25">
      <c r="A64" s="25" t="s">
        <v>0</v>
      </c>
      <c r="B64" s="150" t="s">
        <v>592</v>
      </c>
      <c r="C64" s="151"/>
      <c r="D64" s="152"/>
      <c r="E64" s="28">
        <v>96173.56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582</v>
      </c>
      <c r="C83" s="132"/>
      <c r="D83" s="133"/>
      <c r="E83" s="33">
        <f>-E63+E62</f>
        <v>1432059.3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583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584</v>
      </c>
      <c r="C94" s="108"/>
      <c r="D94" s="109"/>
      <c r="E94" s="46">
        <v>2381.5</v>
      </c>
      <c r="F94" s="44"/>
    </row>
    <row r="95" spans="1:6" x14ac:dyDescent="0.25">
      <c r="A95" s="45"/>
      <c r="B95" s="98" t="s">
        <v>586</v>
      </c>
      <c r="C95" s="99"/>
      <c r="D95" s="100"/>
      <c r="E95" s="47">
        <v>2381.5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585</v>
      </c>
      <c r="C100" s="102"/>
      <c r="D100" s="103"/>
      <c r="E100" s="52">
        <v>4515.8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3" max="3" width="14.140625" customWidth="1"/>
    <col min="4" max="4" width="14.42578125" customWidth="1"/>
    <col min="5" max="5" width="19.7109375" customWidth="1"/>
    <col min="6" max="6" width="22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565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566</v>
      </c>
      <c r="C7" s="171"/>
      <c r="D7" s="172"/>
      <c r="E7" s="8">
        <v>37061653.740000002</v>
      </c>
      <c r="F7" s="9"/>
    </row>
    <row r="8" spans="1:6" x14ac:dyDescent="0.25">
      <c r="A8" s="7" t="s">
        <v>8</v>
      </c>
      <c r="B8" s="193" t="s">
        <v>571</v>
      </c>
      <c r="C8" s="194"/>
      <c r="D8" s="195"/>
      <c r="E8" s="10">
        <v>39375.94</v>
      </c>
      <c r="F8" s="11"/>
    </row>
    <row r="9" spans="1:6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140860.35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</row>
    <row r="14" spans="1:6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16118030.65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317530.01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67258.259999999995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>
        <v>36275.94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0.36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37101029.68</v>
      </c>
      <c r="F40" s="9" t="s">
        <v>0</v>
      </c>
    </row>
    <row r="41" spans="1:6" x14ac:dyDescent="0.25">
      <c r="A41" s="7" t="s">
        <v>39</v>
      </c>
      <c r="B41" s="173" t="s">
        <v>567</v>
      </c>
      <c r="C41" s="174"/>
      <c r="D41" s="175"/>
      <c r="E41" s="20">
        <v>2265191.98</v>
      </c>
      <c r="F41" s="9" t="s">
        <v>0</v>
      </c>
    </row>
    <row r="42" spans="1:6" x14ac:dyDescent="0.25">
      <c r="A42" s="7"/>
      <c r="B42" s="161" t="s">
        <v>568</v>
      </c>
      <c r="C42" s="162"/>
      <c r="D42" s="163"/>
      <c r="E42" s="21">
        <v>2228916.04</v>
      </c>
      <c r="F42" s="9" t="s">
        <v>0</v>
      </c>
    </row>
    <row r="43" spans="1:6" x14ac:dyDescent="0.25">
      <c r="A43" s="7"/>
      <c r="B43" s="161" t="s">
        <v>569</v>
      </c>
      <c r="C43" s="162"/>
      <c r="D43" s="163"/>
      <c r="E43" s="21">
        <v>36275.94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570</v>
      </c>
      <c r="C57" s="154"/>
      <c r="D57" s="155"/>
      <c r="E57" s="22">
        <f>-E41+E40</f>
        <v>34835837.700000003</v>
      </c>
      <c r="F57" s="22">
        <f>+F39+F37+F24+F19+F18+F17+F16+F13+F11+F10</f>
        <v>34835837.700000003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566</v>
      </c>
      <c r="C59" s="129"/>
      <c r="D59" s="129"/>
      <c r="E59" s="26">
        <v>873132.8</v>
      </c>
      <c r="F59" s="24"/>
    </row>
    <row r="60" spans="1:6" x14ac:dyDescent="0.25">
      <c r="A60" s="25" t="s">
        <v>8</v>
      </c>
      <c r="B60" s="159" t="s">
        <v>572</v>
      </c>
      <c r="C60" s="160"/>
      <c r="D60" s="160"/>
      <c r="E60" s="27">
        <v>231516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1104648.8</v>
      </c>
      <c r="F62" s="24" t="s">
        <v>0</v>
      </c>
    </row>
    <row r="63" spans="1:6" x14ac:dyDescent="0.25">
      <c r="A63" s="25" t="s">
        <v>39</v>
      </c>
      <c r="B63" s="141" t="s">
        <v>573</v>
      </c>
      <c r="C63" s="142"/>
      <c r="D63" s="143"/>
      <c r="E63" s="29">
        <v>44855.94</v>
      </c>
      <c r="F63" s="24" t="s">
        <v>0</v>
      </c>
    </row>
    <row r="64" spans="1:6" x14ac:dyDescent="0.25">
      <c r="A64" s="25" t="s">
        <v>0</v>
      </c>
      <c r="B64" s="150" t="s">
        <v>574</v>
      </c>
      <c r="C64" s="151"/>
      <c r="D64" s="152"/>
      <c r="E64" s="28">
        <v>8580</v>
      </c>
      <c r="F64" s="24"/>
    </row>
    <row r="65" spans="1:6" x14ac:dyDescent="0.25">
      <c r="A65" s="30"/>
      <c r="B65" s="199" t="s">
        <v>575</v>
      </c>
      <c r="C65" s="200"/>
      <c r="D65" s="201"/>
      <c r="E65" s="28">
        <v>36275.94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576</v>
      </c>
      <c r="C83" s="132"/>
      <c r="D83" s="133"/>
      <c r="E83" s="33">
        <f>-E63+E62</f>
        <v>1059792.8600000001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3.42578125" customWidth="1"/>
    <col min="4" max="4" width="15.28515625" customWidth="1"/>
    <col min="5" max="5" width="19" customWidth="1"/>
    <col min="6" max="6" width="23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550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551</v>
      </c>
      <c r="C7" s="171"/>
      <c r="D7" s="172"/>
      <c r="E7" s="8">
        <v>43941533.100000001</v>
      </c>
      <c r="F7" s="9"/>
    </row>
    <row r="8" spans="1:7" x14ac:dyDescent="0.25">
      <c r="A8" s="7" t="s">
        <v>8</v>
      </c>
      <c r="B8" s="193" t="s">
        <v>534</v>
      </c>
      <c r="C8" s="194"/>
      <c r="D8" s="195"/>
      <c r="E8" s="10">
        <v>2231916.0099999998</v>
      </c>
      <c r="F8" s="11"/>
    </row>
    <row r="9" spans="1:7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140860.35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 t="s">
        <v>0</v>
      </c>
      <c r="F13" s="9">
        <v>83745.91</v>
      </c>
      <c r="G13" s="63" t="s">
        <v>0</v>
      </c>
    </row>
    <row r="14" spans="1:7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 t="s">
        <v>0</v>
      </c>
      <c r="F17" s="13">
        <v>16118030.65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317530.01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 t="s">
        <v>0</v>
      </c>
      <c r="F21" s="13">
        <v>0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3000</v>
      </c>
      <c r="F24" s="13">
        <v>64158.26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552</v>
      </c>
      <c r="C28" s="162"/>
      <c r="D28" s="163"/>
      <c r="E28" s="9">
        <v>2228916.0099999998</v>
      </c>
      <c r="F28" s="13">
        <v>2228916.0099999998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46173449.109999999</v>
      </c>
      <c r="F40" s="9" t="s">
        <v>0</v>
      </c>
    </row>
    <row r="41" spans="1:6" x14ac:dyDescent="0.25">
      <c r="A41" s="7" t="s">
        <v>39</v>
      </c>
      <c r="B41" s="173" t="s">
        <v>553</v>
      </c>
      <c r="C41" s="174"/>
      <c r="D41" s="175"/>
      <c r="E41" s="20">
        <v>9111795.3699999992</v>
      </c>
      <c r="F41" s="9" t="s">
        <v>0</v>
      </c>
    </row>
    <row r="42" spans="1:6" x14ac:dyDescent="0.25">
      <c r="A42" s="7"/>
      <c r="B42" s="161" t="s">
        <v>554</v>
      </c>
      <c r="C42" s="162"/>
      <c r="D42" s="163"/>
      <c r="E42" s="21">
        <v>4621116.59</v>
      </c>
      <c r="F42" s="9" t="s">
        <v>0</v>
      </c>
    </row>
    <row r="43" spans="1:6" x14ac:dyDescent="0.25">
      <c r="A43" s="7"/>
      <c r="B43" s="161" t="s">
        <v>555</v>
      </c>
      <c r="C43" s="162"/>
      <c r="D43" s="163"/>
      <c r="E43" s="21">
        <v>2755020.6</v>
      </c>
      <c r="F43" s="13"/>
    </row>
    <row r="44" spans="1:6" x14ac:dyDescent="0.25">
      <c r="A44" s="7"/>
      <c r="B44" s="161" t="s">
        <v>556</v>
      </c>
      <c r="C44" s="162"/>
      <c r="D44" s="163"/>
      <c r="E44" s="21">
        <v>453055.87</v>
      </c>
      <c r="F44" s="13" t="s">
        <v>0</v>
      </c>
    </row>
    <row r="45" spans="1:6" x14ac:dyDescent="0.25">
      <c r="A45" s="7"/>
      <c r="B45" s="167" t="s">
        <v>557</v>
      </c>
      <c r="C45" s="168"/>
      <c r="D45" s="169"/>
      <c r="E45" s="9">
        <v>97404</v>
      </c>
      <c r="F45" s="13"/>
    </row>
    <row r="46" spans="1:6" x14ac:dyDescent="0.25">
      <c r="A46" s="7"/>
      <c r="B46" s="161" t="s">
        <v>558</v>
      </c>
      <c r="C46" s="162"/>
      <c r="D46" s="163"/>
      <c r="E46" s="9">
        <v>1185198.31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559</v>
      </c>
      <c r="C57" s="154"/>
      <c r="D57" s="155"/>
      <c r="E57" s="22">
        <f>-E41+E40</f>
        <v>37061653.740000002</v>
      </c>
      <c r="F57" s="22">
        <f>+F39+F37+F28+F24+F19+F18+F17+F16+F13+F11+F10</f>
        <v>37061653.740000002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551</v>
      </c>
      <c r="C59" s="129"/>
      <c r="D59" s="129"/>
      <c r="E59" s="26">
        <v>746700.99</v>
      </c>
      <c r="F59" s="24"/>
    </row>
    <row r="60" spans="1:6" x14ac:dyDescent="0.25">
      <c r="A60" s="25" t="s">
        <v>8</v>
      </c>
      <c r="B60" s="159" t="s">
        <v>560</v>
      </c>
      <c r="C60" s="160"/>
      <c r="D60" s="160"/>
      <c r="E60" s="27">
        <v>279088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1025788.99</v>
      </c>
      <c r="F62" s="24" t="s">
        <v>0</v>
      </c>
    </row>
    <row r="63" spans="1:6" x14ac:dyDescent="0.25">
      <c r="A63" s="25" t="s">
        <v>39</v>
      </c>
      <c r="B63" s="141" t="s">
        <v>561</v>
      </c>
      <c r="C63" s="142"/>
      <c r="D63" s="143"/>
      <c r="E63" s="29">
        <v>152656.19</v>
      </c>
      <c r="F63" s="24" t="s">
        <v>0</v>
      </c>
    </row>
    <row r="64" spans="1:6" x14ac:dyDescent="0.25">
      <c r="A64" s="25" t="s">
        <v>0</v>
      </c>
      <c r="B64" s="150" t="s">
        <v>562</v>
      </c>
      <c r="C64" s="151"/>
      <c r="D64" s="152"/>
      <c r="E64" s="28">
        <v>129883.5</v>
      </c>
      <c r="F64" s="24"/>
    </row>
    <row r="65" spans="1:6" x14ac:dyDescent="0.25">
      <c r="A65" s="30"/>
      <c r="B65" s="199" t="s">
        <v>563</v>
      </c>
      <c r="C65" s="200"/>
      <c r="D65" s="201"/>
      <c r="E65" s="28">
        <v>22772.69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564</v>
      </c>
      <c r="C83" s="132"/>
      <c r="D83" s="133"/>
      <c r="E83" s="33">
        <f>-E63+E62</f>
        <v>873132.8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4.140625" customWidth="1"/>
    <col min="4" max="4" width="15.85546875" customWidth="1"/>
    <col min="5" max="5" width="20.5703125" customWidth="1"/>
    <col min="6" max="6" width="25.5703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536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537</v>
      </c>
      <c r="C7" s="171"/>
      <c r="D7" s="172"/>
      <c r="E7" s="8">
        <v>35216664.200000003</v>
      </c>
      <c r="F7" s="9"/>
    </row>
    <row r="8" spans="1:7" x14ac:dyDescent="0.25">
      <c r="A8" s="7" t="s">
        <v>8</v>
      </c>
      <c r="B8" s="193" t="s">
        <v>534</v>
      </c>
      <c r="C8" s="194"/>
      <c r="D8" s="195"/>
      <c r="E8" s="10">
        <v>14713921.310000001</v>
      </c>
      <c r="F8" s="11"/>
    </row>
    <row r="9" spans="1:7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510</v>
      </c>
      <c r="C10" s="162"/>
      <c r="D10" s="163"/>
      <c r="E10" s="9" t="s">
        <v>0</v>
      </c>
      <c r="F10" s="13">
        <v>140860.35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540</v>
      </c>
      <c r="C13" s="162"/>
      <c r="D13" s="163"/>
      <c r="E13" s="9">
        <v>7458083.3300000001</v>
      </c>
      <c r="F13" s="9">
        <v>7459883.0999999996</v>
      </c>
      <c r="G13" s="63" t="s">
        <v>0</v>
      </c>
    </row>
    <row r="14" spans="1:7" x14ac:dyDescent="0.25">
      <c r="A14" s="12">
        <v>2.5</v>
      </c>
      <c r="B14" s="161" t="s">
        <v>512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538</v>
      </c>
      <c r="C17" s="162"/>
      <c r="D17" s="163"/>
      <c r="E17" s="9">
        <v>6048041.6699999999</v>
      </c>
      <c r="F17" s="13">
        <v>16571086.52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 t="s">
        <v>0</v>
      </c>
      <c r="F18" s="13">
        <v>390.39</v>
      </c>
      <c r="G18" s="63" t="s">
        <v>0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414934.01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539</v>
      </c>
      <c r="C21" s="162"/>
      <c r="D21" s="163"/>
      <c r="E21" s="9">
        <v>1185198.31</v>
      </c>
      <c r="F21" s="13">
        <v>1185198.31</v>
      </c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61158.26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>
        <v>19498</v>
      </c>
      <c r="F35" s="13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49930585.510000005</v>
      </c>
      <c r="F40" s="9" t="s">
        <v>0</v>
      </c>
    </row>
    <row r="41" spans="1:6" x14ac:dyDescent="0.25">
      <c r="A41" s="7" t="s">
        <v>39</v>
      </c>
      <c r="B41" s="173" t="s">
        <v>533</v>
      </c>
      <c r="C41" s="174"/>
      <c r="D41" s="175"/>
      <c r="E41" s="20">
        <v>5989052.4100000001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24775.4</v>
      </c>
      <c r="F42" s="9" t="s">
        <v>0</v>
      </c>
    </row>
    <row r="43" spans="1:6" x14ac:dyDescent="0.25">
      <c r="A43" s="7"/>
      <c r="B43" s="161" t="s">
        <v>541</v>
      </c>
      <c r="C43" s="162"/>
      <c r="D43" s="163"/>
      <c r="E43" s="21">
        <v>400</v>
      </c>
      <c r="F43" s="13"/>
    </row>
    <row r="44" spans="1:6" x14ac:dyDescent="0.25">
      <c r="A44" s="7"/>
      <c r="B44" s="161" t="s">
        <v>542</v>
      </c>
      <c r="C44" s="162"/>
      <c r="D44" s="163"/>
      <c r="E44" s="21">
        <v>4557187.1900000004</v>
      </c>
      <c r="F44" s="13" t="s">
        <v>0</v>
      </c>
    </row>
    <row r="45" spans="1:6" x14ac:dyDescent="0.25">
      <c r="A45" s="7"/>
      <c r="B45" s="167" t="s">
        <v>543</v>
      </c>
      <c r="C45" s="168"/>
      <c r="D45" s="169"/>
      <c r="E45" s="9">
        <v>1048452.18</v>
      </c>
      <c r="F45" s="13"/>
    </row>
    <row r="46" spans="1:6" x14ac:dyDescent="0.25">
      <c r="A46" s="7"/>
      <c r="B46" s="161" t="s">
        <v>544</v>
      </c>
      <c r="C46" s="162"/>
      <c r="D46" s="163"/>
      <c r="E46" s="9">
        <v>354709.64</v>
      </c>
      <c r="F46" s="13" t="s">
        <v>0</v>
      </c>
    </row>
    <row r="47" spans="1:6" x14ac:dyDescent="0.25">
      <c r="A47" s="7"/>
      <c r="B47" s="161" t="s">
        <v>545</v>
      </c>
      <c r="C47" s="162"/>
      <c r="D47" s="163"/>
      <c r="E47" s="9">
        <v>3528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532</v>
      </c>
      <c r="C57" s="154"/>
      <c r="D57" s="155"/>
      <c r="E57" s="22">
        <f>-E41+E40</f>
        <v>43941533.100000009</v>
      </c>
      <c r="F57" s="22">
        <f>+F39+F37+F24+F21+F19+F18+F17+F16+F13+F11+F10</f>
        <v>43941533.100000001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531</v>
      </c>
      <c r="C59" s="129"/>
      <c r="D59" s="129"/>
      <c r="E59" s="26">
        <v>387117.2</v>
      </c>
      <c r="F59" s="24"/>
    </row>
    <row r="60" spans="1:6" x14ac:dyDescent="0.25">
      <c r="A60" s="25" t="s">
        <v>8</v>
      </c>
      <c r="B60" s="159" t="s">
        <v>546</v>
      </c>
      <c r="C60" s="160"/>
      <c r="D60" s="160"/>
      <c r="E60" s="27">
        <v>394448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781565.2</v>
      </c>
      <c r="F62" s="24" t="s">
        <v>0</v>
      </c>
    </row>
    <row r="63" spans="1:6" x14ac:dyDescent="0.25">
      <c r="A63" s="25" t="s">
        <v>39</v>
      </c>
      <c r="B63" s="141" t="s">
        <v>518</v>
      </c>
      <c r="C63" s="142"/>
      <c r="D63" s="143"/>
      <c r="E63" s="29">
        <v>34864.21</v>
      </c>
      <c r="F63" s="24" t="s">
        <v>0</v>
      </c>
    </row>
    <row r="64" spans="1:6" x14ac:dyDescent="0.25">
      <c r="A64" s="25" t="s">
        <v>0</v>
      </c>
      <c r="B64" s="150" t="s">
        <v>547</v>
      </c>
      <c r="C64" s="151"/>
      <c r="D64" s="152"/>
      <c r="E64" s="28">
        <v>19498</v>
      </c>
      <c r="F64" s="24"/>
    </row>
    <row r="65" spans="1:6" x14ac:dyDescent="0.25">
      <c r="A65" s="30"/>
      <c r="B65" s="199" t="s">
        <v>548</v>
      </c>
      <c r="C65" s="200"/>
      <c r="D65" s="201"/>
      <c r="E65" s="28">
        <v>2500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549</v>
      </c>
      <c r="C83" s="132"/>
      <c r="D83" s="133"/>
      <c r="E83" s="33">
        <f>-E63+E62</f>
        <v>746700.99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4.5703125" customWidth="1"/>
    <col min="4" max="4" width="14.140625" customWidth="1"/>
    <col min="5" max="5" width="20.42578125" customWidth="1"/>
    <col min="6" max="6" width="23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535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531</v>
      </c>
      <c r="C7" s="171"/>
      <c r="D7" s="172"/>
      <c r="E7" s="8">
        <v>30173155.93</v>
      </c>
      <c r="F7" s="9"/>
    </row>
    <row r="8" spans="1:7" x14ac:dyDescent="0.25">
      <c r="A8" s="7" t="s">
        <v>8</v>
      </c>
      <c r="B8" s="193" t="s">
        <v>534</v>
      </c>
      <c r="C8" s="194"/>
      <c r="D8" s="195"/>
      <c r="E8" s="10">
        <v>5389225</v>
      </c>
      <c r="F8" s="11"/>
    </row>
    <row r="9" spans="1:7" x14ac:dyDescent="0.25">
      <c r="A9" s="12">
        <v>2.1</v>
      </c>
      <c r="B9" s="161" t="s">
        <v>504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510</v>
      </c>
      <c r="C10" s="162"/>
      <c r="D10" s="163"/>
      <c r="E10" s="9">
        <v>4186500</v>
      </c>
      <c r="F10" s="13">
        <v>4698047.54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7" x14ac:dyDescent="0.25">
      <c r="A12" s="14">
        <v>2.4</v>
      </c>
      <c r="B12" s="161" t="s">
        <v>505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7" x14ac:dyDescent="0.25">
      <c r="A14" s="12">
        <v>2.5</v>
      </c>
      <c r="B14" s="161" t="s">
        <v>512</v>
      </c>
      <c r="C14" s="162"/>
      <c r="D14" s="163"/>
      <c r="E14" s="9">
        <v>285125</v>
      </c>
      <c r="F14" s="13">
        <v>354709.64</v>
      </c>
      <c r="G14" s="63" t="s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10523044.85</v>
      </c>
      <c r="G17" s="63" t="s">
        <v>0</v>
      </c>
    </row>
    <row r="18" spans="1:7" x14ac:dyDescent="0.25">
      <c r="A18" s="12">
        <v>2.9</v>
      </c>
      <c r="B18" s="161" t="s">
        <v>511</v>
      </c>
      <c r="C18" s="162"/>
      <c r="D18" s="163"/>
      <c r="E18" s="9">
        <v>915750</v>
      </c>
      <c r="F18" s="13">
        <v>1048842.57</v>
      </c>
      <c r="G18" s="63" t="s">
        <v>0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443637.41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1850</v>
      </c>
      <c r="F24" s="13">
        <v>58058.26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>
        <v>0</v>
      </c>
      <c r="F35" s="13">
        <v>-19498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35562380.93</v>
      </c>
      <c r="F40" s="9" t="s">
        <v>0</v>
      </c>
    </row>
    <row r="41" spans="1:6" x14ac:dyDescent="0.25">
      <c r="A41" s="7" t="s">
        <v>39</v>
      </c>
      <c r="B41" s="173" t="s">
        <v>533</v>
      </c>
      <c r="C41" s="174"/>
      <c r="D41" s="175"/>
      <c r="E41" s="20">
        <v>345716.73</v>
      </c>
      <c r="F41" s="9" t="s">
        <v>0</v>
      </c>
    </row>
    <row r="42" spans="1:6" x14ac:dyDescent="0.25">
      <c r="A42" s="7"/>
      <c r="B42" s="161" t="s">
        <v>513</v>
      </c>
      <c r="C42" s="162"/>
      <c r="D42" s="163"/>
      <c r="E42" s="21">
        <v>7276.5</v>
      </c>
      <c r="F42" s="9" t="s">
        <v>0</v>
      </c>
    </row>
    <row r="43" spans="1:6" x14ac:dyDescent="0.25">
      <c r="A43" s="7"/>
      <c r="B43" s="161" t="s">
        <v>514</v>
      </c>
      <c r="C43" s="162"/>
      <c r="D43" s="163"/>
      <c r="E43" s="21">
        <v>7105.32</v>
      </c>
      <c r="F43" s="13"/>
    </row>
    <row r="44" spans="1:6" x14ac:dyDescent="0.25">
      <c r="A44" s="7"/>
      <c r="B44" s="161" t="s">
        <v>515</v>
      </c>
      <c r="C44" s="162"/>
      <c r="D44" s="163"/>
      <c r="E44" s="21">
        <v>25834.91</v>
      </c>
      <c r="F44" s="13" t="s">
        <v>0</v>
      </c>
    </row>
    <row r="45" spans="1:6" x14ac:dyDescent="0.25">
      <c r="A45" s="7"/>
      <c r="B45" s="167" t="s">
        <v>516</v>
      </c>
      <c r="C45" s="168"/>
      <c r="D45" s="169"/>
      <c r="E45" s="9">
        <v>305500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532</v>
      </c>
      <c r="C57" s="154"/>
      <c r="D57" s="155"/>
      <c r="E57" s="22">
        <f>-E41+E40</f>
        <v>35216664.200000003</v>
      </c>
      <c r="F57" s="22">
        <f>+F39+F37+F35+F24+F19+F18+F17+F16+F14+F13+F12+F11+F10</f>
        <v>35216664.200000003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531</v>
      </c>
      <c r="C59" s="129"/>
      <c r="D59" s="129"/>
      <c r="E59" s="26">
        <v>2325742.64</v>
      </c>
      <c r="F59" s="24"/>
    </row>
    <row r="60" spans="1:6" x14ac:dyDescent="0.25">
      <c r="A60" s="25" t="s">
        <v>8</v>
      </c>
      <c r="B60" s="159" t="s">
        <v>517</v>
      </c>
      <c r="C60" s="160"/>
      <c r="D60" s="160"/>
      <c r="E60" s="27">
        <v>230245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2555987.64</v>
      </c>
      <c r="F62" s="24" t="s">
        <v>0</v>
      </c>
    </row>
    <row r="63" spans="1:6" x14ac:dyDescent="0.25">
      <c r="A63" s="25" t="s">
        <v>39</v>
      </c>
      <c r="B63" s="141" t="s">
        <v>518</v>
      </c>
      <c r="C63" s="142"/>
      <c r="D63" s="143"/>
      <c r="E63" s="29">
        <v>2168870.44</v>
      </c>
      <c r="F63" s="24" t="s">
        <v>0</v>
      </c>
    </row>
    <row r="64" spans="1:6" x14ac:dyDescent="0.25">
      <c r="A64" s="25" t="s">
        <v>0</v>
      </c>
      <c r="B64" s="150" t="s">
        <v>523</v>
      </c>
      <c r="C64" s="151"/>
      <c r="D64" s="152"/>
      <c r="E64" s="28">
        <v>192291.05</v>
      </c>
      <c r="F64" s="24"/>
    </row>
    <row r="65" spans="1:6" x14ac:dyDescent="0.25">
      <c r="A65" s="30"/>
      <c r="B65" s="199" t="s">
        <v>519</v>
      </c>
      <c r="C65" s="200"/>
      <c r="D65" s="201"/>
      <c r="E65" s="28">
        <v>139240.51999999999</v>
      </c>
      <c r="F65" s="24"/>
    </row>
    <row r="66" spans="1:6" x14ac:dyDescent="0.25">
      <c r="A66" s="25" t="s">
        <v>0</v>
      </c>
      <c r="B66" s="150" t="s">
        <v>520</v>
      </c>
      <c r="C66" s="151"/>
      <c r="D66" s="152"/>
      <c r="E66" s="28">
        <v>155063.29999999999</v>
      </c>
      <c r="F66" s="24" t="s">
        <v>0</v>
      </c>
    </row>
    <row r="67" spans="1:6" x14ac:dyDescent="0.25">
      <c r="A67" s="25" t="s">
        <v>0</v>
      </c>
      <c r="B67" s="139" t="s">
        <v>521</v>
      </c>
      <c r="C67" s="140"/>
      <c r="D67" s="140"/>
      <c r="E67" s="28">
        <v>1045186.45</v>
      </c>
      <c r="F67" s="24" t="s">
        <v>0</v>
      </c>
    </row>
    <row r="68" spans="1:6" x14ac:dyDescent="0.25">
      <c r="A68" s="25" t="s">
        <v>0</v>
      </c>
      <c r="B68" s="139" t="s">
        <v>522</v>
      </c>
      <c r="C68" s="140"/>
      <c r="D68" s="140"/>
      <c r="E68" s="28">
        <v>42500.94</v>
      </c>
      <c r="F68" s="24" t="s">
        <v>0</v>
      </c>
    </row>
    <row r="69" spans="1:6" x14ac:dyDescent="0.25">
      <c r="A69" s="25"/>
      <c r="B69" s="139" t="s">
        <v>526</v>
      </c>
      <c r="C69" s="140"/>
      <c r="D69" s="140"/>
      <c r="E69" s="28">
        <v>187557.37</v>
      </c>
      <c r="F69" s="24" t="s">
        <v>0</v>
      </c>
    </row>
    <row r="70" spans="1:6" x14ac:dyDescent="0.25">
      <c r="A70" s="25"/>
      <c r="B70" s="128" t="s">
        <v>524</v>
      </c>
      <c r="C70" s="129"/>
      <c r="D70" s="129"/>
      <c r="E70" s="28">
        <v>15029</v>
      </c>
      <c r="F70" s="24" t="s">
        <v>0</v>
      </c>
    </row>
    <row r="71" spans="1:6" x14ac:dyDescent="0.25">
      <c r="A71" s="25"/>
      <c r="B71" s="128" t="s">
        <v>525</v>
      </c>
      <c r="C71" s="129"/>
      <c r="D71" s="129"/>
      <c r="E71" s="28">
        <v>813.29</v>
      </c>
      <c r="F71" s="24" t="s">
        <v>0</v>
      </c>
    </row>
    <row r="72" spans="1:6" x14ac:dyDescent="0.25">
      <c r="A72" s="25"/>
      <c r="B72" s="128" t="s">
        <v>527</v>
      </c>
      <c r="C72" s="129"/>
      <c r="D72" s="129"/>
      <c r="E72" s="28">
        <v>170400</v>
      </c>
      <c r="F72" s="24" t="s">
        <v>0</v>
      </c>
    </row>
    <row r="73" spans="1:6" x14ac:dyDescent="0.25">
      <c r="A73" s="25"/>
      <c r="B73" s="128" t="s">
        <v>528</v>
      </c>
      <c r="C73" s="129"/>
      <c r="D73" s="130"/>
      <c r="E73" s="31">
        <v>126252</v>
      </c>
      <c r="F73" s="24"/>
    </row>
    <row r="74" spans="1:6" x14ac:dyDescent="0.25">
      <c r="A74" s="25"/>
      <c r="B74" s="128" t="s">
        <v>529</v>
      </c>
      <c r="C74" s="129"/>
      <c r="D74" s="130"/>
      <c r="E74" s="31">
        <v>94536.52</v>
      </c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530</v>
      </c>
      <c r="C83" s="132"/>
      <c r="D83" s="133"/>
      <c r="E83" s="33">
        <f>-E63+E62</f>
        <v>387117.20000000019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140625" customWidth="1"/>
    <col min="3" max="3" width="13.5703125" customWidth="1"/>
    <col min="4" max="4" width="13.7109375" customWidth="1"/>
    <col min="5" max="5" width="19.710937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497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498</v>
      </c>
      <c r="C7" s="171"/>
      <c r="D7" s="172"/>
      <c r="E7" s="8">
        <v>29863655.93</v>
      </c>
      <c r="F7" s="9"/>
    </row>
    <row r="8" spans="1:6" x14ac:dyDescent="0.25">
      <c r="A8" s="7" t="s">
        <v>8</v>
      </c>
      <c r="B8" s="193" t="s">
        <v>499</v>
      </c>
      <c r="C8" s="194"/>
      <c r="D8" s="195"/>
      <c r="E8" s="10">
        <v>28528237.719999999</v>
      </c>
      <c r="F8" s="11"/>
    </row>
    <row r="9" spans="1:6" x14ac:dyDescent="0.25">
      <c r="A9" s="12">
        <v>2.1</v>
      </c>
      <c r="B9" s="161" t="s">
        <v>504</v>
      </c>
      <c r="C9" s="162"/>
      <c r="D9" s="163"/>
      <c r="E9" s="9">
        <v>28218737.719999999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505</v>
      </c>
      <c r="C12" s="162"/>
      <c r="D12" s="163"/>
      <c r="E12" s="9">
        <v>305500</v>
      </c>
      <c r="F12" s="13">
        <v>305500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458019.23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4000</v>
      </c>
      <c r="F24" s="13">
        <v>56208.26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507</v>
      </c>
      <c r="C35" s="162"/>
      <c r="D35" s="163"/>
      <c r="E35" s="9">
        <v>0</v>
      </c>
      <c r="F35" s="13">
        <v>-19498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58391893.649999999</v>
      </c>
      <c r="F40" s="9" t="s">
        <v>0</v>
      </c>
    </row>
    <row r="41" spans="1:6" x14ac:dyDescent="0.25">
      <c r="A41" s="7" t="s">
        <v>39</v>
      </c>
      <c r="B41" s="173" t="s">
        <v>500</v>
      </c>
      <c r="C41" s="174"/>
      <c r="D41" s="175"/>
      <c r="E41" s="20">
        <v>28218737.719999999</v>
      </c>
      <c r="F41" s="9" t="s">
        <v>0</v>
      </c>
    </row>
    <row r="42" spans="1:6" x14ac:dyDescent="0.25">
      <c r="A42" s="7"/>
      <c r="B42" s="161" t="s">
        <v>506</v>
      </c>
      <c r="C42" s="162"/>
      <c r="D42" s="163"/>
      <c r="E42" s="21">
        <v>28218737.719999999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501</v>
      </c>
      <c r="C57" s="154"/>
      <c r="D57" s="155"/>
      <c r="E57" s="22">
        <f>-E41+E40</f>
        <v>30173155.93</v>
      </c>
      <c r="F57" s="22">
        <f>+F39+F37+F35+F24+F19+F18+F17+F16+F14+F13+F12+F11+F10</f>
        <v>30173155.93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498</v>
      </c>
      <c r="C59" s="129"/>
      <c r="D59" s="129"/>
      <c r="E59" s="26">
        <v>2811081.36</v>
      </c>
      <c r="F59" s="24"/>
    </row>
    <row r="60" spans="1:6" x14ac:dyDescent="0.25">
      <c r="A60" s="25" t="s">
        <v>8</v>
      </c>
      <c r="B60" s="159" t="s">
        <v>508</v>
      </c>
      <c r="C60" s="160"/>
      <c r="D60" s="160"/>
      <c r="E60" s="27">
        <v>549168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3360249.36</v>
      </c>
      <c r="F62" s="24" t="s">
        <v>0</v>
      </c>
    </row>
    <row r="63" spans="1:6" x14ac:dyDescent="0.25">
      <c r="A63" s="25" t="s">
        <v>39</v>
      </c>
      <c r="B63" s="141" t="s">
        <v>502</v>
      </c>
      <c r="C63" s="142"/>
      <c r="D63" s="143"/>
      <c r="E63" s="29">
        <v>1034506.72</v>
      </c>
      <c r="F63" s="24" t="s">
        <v>0</v>
      </c>
    </row>
    <row r="64" spans="1:6" x14ac:dyDescent="0.25">
      <c r="A64" s="25" t="s">
        <v>0</v>
      </c>
      <c r="B64" s="150" t="s">
        <v>509</v>
      </c>
      <c r="C64" s="151"/>
      <c r="D64" s="152"/>
      <c r="E64" s="28">
        <v>1034506.72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503</v>
      </c>
      <c r="C83" s="132"/>
      <c r="D83" s="133"/>
      <c r="E83" s="33">
        <f>-E63+E62</f>
        <v>2325742.6399999997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" customWidth="1"/>
    <col min="3" max="3" width="13.85546875" customWidth="1"/>
    <col min="4" max="4" width="15" customWidth="1"/>
    <col min="5" max="5" width="19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488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489</v>
      </c>
      <c r="C7" s="171"/>
      <c r="D7" s="172"/>
      <c r="E7" s="8">
        <v>29881003.93</v>
      </c>
      <c r="F7" s="9"/>
    </row>
    <row r="8" spans="1:6" x14ac:dyDescent="0.25">
      <c r="A8" s="7" t="s">
        <v>8</v>
      </c>
      <c r="B8" s="193" t="s">
        <v>490</v>
      </c>
      <c r="C8" s="194"/>
      <c r="D8" s="195"/>
      <c r="E8" s="10">
        <v>2150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458019.23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2150</v>
      </c>
      <c r="F24" s="13">
        <v>52208.26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>
        <v>0</v>
      </c>
      <c r="F35" s="13">
        <v>-19498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29883153.93</v>
      </c>
      <c r="F40" s="9" t="s">
        <v>0</v>
      </c>
    </row>
    <row r="41" spans="1:6" x14ac:dyDescent="0.25">
      <c r="A41" s="7" t="s">
        <v>39</v>
      </c>
      <c r="B41" s="173" t="s">
        <v>491</v>
      </c>
      <c r="C41" s="174"/>
      <c r="D41" s="175"/>
      <c r="E41" s="20">
        <v>19498</v>
      </c>
      <c r="F41" s="9" t="s">
        <v>0</v>
      </c>
    </row>
    <row r="42" spans="1:6" x14ac:dyDescent="0.25">
      <c r="A42" s="7"/>
      <c r="B42" s="161" t="s">
        <v>493</v>
      </c>
      <c r="C42" s="162"/>
      <c r="D42" s="163"/>
      <c r="E42" s="21">
        <v>19498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492</v>
      </c>
      <c r="C57" s="154"/>
      <c r="D57" s="155"/>
      <c r="E57" s="22">
        <f>-E41+E40</f>
        <v>29863655.93</v>
      </c>
      <c r="F57" s="22">
        <f>+F39+F37+F35+F24+F19+F18+F17+F16+F14+F13+F11+F10</f>
        <v>29863655.93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489</v>
      </c>
      <c r="C59" s="129"/>
      <c r="D59" s="129"/>
      <c r="E59" s="26">
        <v>2426037.36</v>
      </c>
      <c r="F59" s="24"/>
    </row>
    <row r="60" spans="1:6" x14ac:dyDescent="0.25">
      <c r="A60" s="25" t="s">
        <v>8</v>
      </c>
      <c r="B60" s="159" t="s">
        <v>494</v>
      </c>
      <c r="C60" s="160"/>
      <c r="D60" s="160"/>
      <c r="E60" s="27">
        <v>385044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2811081.36</v>
      </c>
      <c r="F62" s="24" t="s">
        <v>0</v>
      </c>
    </row>
    <row r="63" spans="1:6" x14ac:dyDescent="0.25">
      <c r="A63" s="25" t="s">
        <v>39</v>
      </c>
      <c r="B63" s="141" t="s">
        <v>495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496</v>
      </c>
      <c r="C83" s="132"/>
      <c r="D83" s="133"/>
      <c r="E83" s="33">
        <f>-E63+E62</f>
        <v>2811081.36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5" customWidth="1"/>
    <col min="5" max="5" width="17.7109375" customWidth="1"/>
    <col min="6" max="6" width="21.28515625" customWidth="1"/>
    <col min="7" max="7" width="16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2501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2502</v>
      </c>
      <c r="C7" s="171"/>
      <c r="D7" s="172"/>
      <c r="E7" s="8">
        <v>26027892.289999999</v>
      </c>
      <c r="F7" s="9"/>
    </row>
    <row r="8" spans="1:6" x14ac:dyDescent="0.25">
      <c r="A8" s="7" t="s">
        <v>8</v>
      </c>
      <c r="B8" s="193" t="s">
        <v>2503</v>
      </c>
      <c r="C8" s="194"/>
      <c r="D8" s="195"/>
      <c r="E8" s="10">
        <v>11149941.67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7029</v>
      </c>
    </row>
    <row r="17" spans="1:7" x14ac:dyDescent="0.25">
      <c r="A17" s="12">
        <v>2.8</v>
      </c>
      <c r="B17" s="161" t="s">
        <v>2509</v>
      </c>
      <c r="C17" s="162"/>
      <c r="D17" s="163"/>
      <c r="E17" s="9">
        <v>6048041.6699999999</v>
      </c>
      <c r="F17" s="13">
        <v>10477548.630000001</v>
      </c>
      <c r="G17" s="63"/>
    </row>
    <row r="18" spans="1:7" x14ac:dyDescent="0.25">
      <c r="A18" s="12">
        <v>2.9</v>
      </c>
      <c r="B18" s="161" t="s">
        <v>2510</v>
      </c>
      <c r="C18" s="162"/>
      <c r="D18" s="163"/>
      <c r="E18" s="9">
        <v>915750</v>
      </c>
      <c r="F18" s="13">
        <v>1625741.5</v>
      </c>
      <c r="G18" s="63"/>
    </row>
    <row r="19" spans="1:7" x14ac:dyDescent="0.25">
      <c r="A19" s="16">
        <v>2.1</v>
      </c>
      <c r="B19" s="161" t="s">
        <v>2511</v>
      </c>
      <c r="C19" s="162"/>
      <c r="D19" s="163"/>
      <c r="E19" s="9">
        <v>4185000</v>
      </c>
      <c r="F19" s="17">
        <v>4511893.12</v>
      </c>
      <c r="G19" s="63"/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1150</v>
      </c>
      <c r="F24" s="13">
        <v>65613.320000000007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37177833.960000001</v>
      </c>
      <c r="F40" s="9" t="s">
        <v>0</v>
      </c>
    </row>
    <row r="41" spans="1:6" x14ac:dyDescent="0.25">
      <c r="A41" s="7" t="s">
        <v>39</v>
      </c>
      <c r="B41" s="173" t="s">
        <v>2504</v>
      </c>
      <c r="C41" s="174"/>
      <c r="D41" s="175"/>
      <c r="E41" s="20">
        <v>2527286.13</v>
      </c>
      <c r="F41" s="9" t="s">
        <v>0</v>
      </c>
    </row>
    <row r="42" spans="1:6" x14ac:dyDescent="0.25">
      <c r="A42" s="7"/>
      <c r="B42" s="161" t="s">
        <v>2512</v>
      </c>
      <c r="C42" s="162"/>
      <c r="D42" s="163"/>
      <c r="E42" s="21">
        <v>2513886.13</v>
      </c>
      <c r="F42" s="9" t="s">
        <v>0</v>
      </c>
    </row>
    <row r="43" spans="1:6" x14ac:dyDescent="0.25">
      <c r="A43" s="7"/>
      <c r="B43" s="161" t="s">
        <v>2513</v>
      </c>
      <c r="C43" s="162"/>
      <c r="D43" s="163"/>
      <c r="E43" s="21">
        <v>13400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2505</v>
      </c>
      <c r="C57" s="154"/>
      <c r="D57" s="155"/>
      <c r="E57" s="22">
        <f>-E41+E40</f>
        <v>34650547.829999998</v>
      </c>
      <c r="F57" s="22">
        <f>SUM(F7:F56)</f>
        <v>34650547.829999991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2502</v>
      </c>
      <c r="C59" s="129"/>
      <c r="D59" s="129"/>
      <c r="E59" s="26">
        <v>3548577.08</v>
      </c>
      <c r="F59" s="24"/>
    </row>
    <row r="60" spans="1:6" x14ac:dyDescent="0.25">
      <c r="A60" s="25" t="s">
        <v>8</v>
      </c>
      <c r="B60" s="159" t="s">
        <v>2506</v>
      </c>
      <c r="C60" s="160"/>
      <c r="D60" s="160"/>
      <c r="E60" s="27">
        <v>112644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3661221.08</v>
      </c>
      <c r="F62" s="24" t="s">
        <v>0</v>
      </c>
    </row>
    <row r="63" spans="1:6" x14ac:dyDescent="0.25">
      <c r="A63" s="25" t="s">
        <v>39</v>
      </c>
      <c r="B63" s="141" t="s">
        <v>2507</v>
      </c>
      <c r="C63" s="142"/>
      <c r="D63" s="143"/>
      <c r="E63" s="29">
        <v>80887.67</v>
      </c>
      <c r="F63" s="24"/>
    </row>
    <row r="64" spans="1:6" x14ac:dyDescent="0.25">
      <c r="A64" s="25" t="s">
        <v>0</v>
      </c>
      <c r="B64" s="199" t="s">
        <v>2514</v>
      </c>
      <c r="C64" s="200"/>
      <c r="D64" s="201"/>
      <c r="E64" s="28">
        <v>80887.67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2508</v>
      </c>
      <c r="C85" s="132"/>
      <c r="D85" s="133"/>
      <c r="E85" s="33">
        <f>-E63+E62</f>
        <v>3580333.41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13.5" customHeight="1" x14ac:dyDescent="0.25">
      <c r="A91" s="36"/>
      <c r="B91" s="110"/>
      <c r="C91" s="111"/>
      <c r="D91" s="112"/>
      <c r="E91" s="38"/>
      <c r="F91" s="35"/>
    </row>
    <row r="92" spans="1:6" ht="24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" customWidth="1"/>
    <col min="3" max="3" width="12.28515625" customWidth="1"/>
    <col min="4" max="4" width="11.7109375" customWidth="1"/>
    <col min="5" max="5" width="21.14062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478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479</v>
      </c>
      <c r="C7" s="171"/>
      <c r="D7" s="172"/>
      <c r="E7" s="8">
        <v>29930546.98</v>
      </c>
      <c r="F7" s="9"/>
    </row>
    <row r="8" spans="1:6" x14ac:dyDescent="0.25">
      <c r="A8" s="7" t="s">
        <v>8</v>
      </c>
      <c r="B8" s="193" t="s">
        <v>480</v>
      </c>
      <c r="C8" s="194"/>
      <c r="D8" s="195"/>
      <c r="E8" s="10">
        <v>2600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458019.23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2600</v>
      </c>
      <c r="F24" s="13">
        <v>50058.26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29933146.98</v>
      </c>
      <c r="F40" s="9" t="s">
        <v>0</v>
      </c>
    </row>
    <row r="41" spans="1:6" x14ac:dyDescent="0.25">
      <c r="A41" s="7" t="s">
        <v>39</v>
      </c>
      <c r="B41" s="173" t="s">
        <v>484</v>
      </c>
      <c r="C41" s="174"/>
      <c r="D41" s="175"/>
      <c r="E41" s="20">
        <v>52143.05</v>
      </c>
      <c r="F41" s="9" t="s">
        <v>0</v>
      </c>
    </row>
    <row r="42" spans="1:6" x14ac:dyDescent="0.25">
      <c r="A42" s="7"/>
      <c r="B42" s="161" t="s">
        <v>485</v>
      </c>
      <c r="C42" s="162"/>
      <c r="D42" s="163"/>
      <c r="E42" s="21">
        <v>52143.05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481</v>
      </c>
      <c r="C57" s="154"/>
      <c r="D57" s="155"/>
      <c r="E57" s="22">
        <f>-E41+E40</f>
        <v>29881003.93</v>
      </c>
      <c r="F57" s="22">
        <f>+F39+F37+F24+F23+F19+F18+F17+F16+F14+F13+F11+F10</f>
        <v>29881003.93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479</v>
      </c>
      <c r="C59" s="129"/>
      <c r="D59" s="129"/>
      <c r="E59" s="26">
        <v>1791785.76</v>
      </c>
      <c r="F59" s="24"/>
    </row>
    <row r="60" spans="1:6" x14ac:dyDescent="0.25">
      <c r="A60" s="25" t="s">
        <v>8</v>
      </c>
      <c r="B60" s="159" t="s">
        <v>486</v>
      </c>
      <c r="C60" s="160"/>
      <c r="D60" s="160"/>
      <c r="E60" s="27">
        <v>649400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2441185.7599999998</v>
      </c>
      <c r="F62" s="24" t="s">
        <v>0</v>
      </c>
    </row>
    <row r="63" spans="1:6" x14ac:dyDescent="0.25">
      <c r="A63" s="25" t="s">
        <v>39</v>
      </c>
      <c r="B63" s="141" t="s">
        <v>482</v>
      </c>
      <c r="C63" s="142"/>
      <c r="D63" s="143"/>
      <c r="E63" s="29">
        <v>15148.4</v>
      </c>
      <c r="F63" s="24" t="s">
        <v>0</v>
      </c>
    </row>
    <row r="64" spans="1:6" x14ac:dyDescent="0.25">
      <c r="A64" s="25" t="s">
        <v>0</v>
      </c>
      <c r="B64" s="150" t="s">
        <v>487</v>
      </c>
      <c r="C64" s="151"/>
      <c r="D64" s="152"/>
      <c r="E64" s="28">
        <v>2000</v>
      </c>
      <c r="F64" s="24"/>
    </row>
    <row r="65" spans="1:6" x14ac:dyDescent="0.25">
      <c r="A65" s="30"/>
      <c r="B65" s="199" t="s">
        <v>485</v>
      </c>
      <c r="C65" s="200"/>
      <c r="D65" s="201"/>
      <c r="E65" s="28">
        <v>13148.4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483</v>
      </c>
      <c r="C83" s="132"/>
      <c r="D83" s="133"/>
      <c r="E83" s="33">
        <f>-E63+E62</f>
        <v>2426037.36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85546875" customWidth="1"/>
    <col min="3" max="3" width="11.5703125" customWidth="1"/>
    <col min="4" max="4" width="13.7109375" customWidth="1"/>
    <col min="5" max="5" width="20.14062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464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465</v>
      </c>
      <c r="C7" s="171"/>
      <c r="D7" s="172"/>
      <c r="E7" s="8">
        <v>30022337.98</v>
      </c>
      <c r="F7" s="9"/>
    </row>
    <row r="8" spans="1:6" x14ac:dyDescent="0.25">
      <c r="A8" s="7" t="s">
        <v>8</v>
      </c>
      <c r="B8" s="193" t="s">
        <v>466</v>
      </c>
      <c r="C8" s="194"/>
      <c r="D8" s="195"/>
      <c r="E8" s="10">
        <v>316264.98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510162.28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2900</v>
      </c>
      <c r="F24" s="13">
        <v>47458.26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>
        <v>313364.98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30338602.960000001</v>
      </c>
      <c r="F40" s="9" t="s">
        <v>0</v>
      </c>
    </row>
    <row r="41" spans="1:6" x14ac:dyDescent="0.25">
      <c r="A41" s="7" t="s">
        <v>39</v>
      </c>
      <c r="B41" s="173" t="s">
        <v>467</v>
      </c>
      <c r="C41" s="174"/>
      <c r="D41" s="175"/>
      <c r="E41" s="20">
        <v>408055.98</v>
      </c>
      <c r="F41" s="9" t="s">
        <v>0</v>
      </c>
    </row>
    <row r="42" spans="1:6" x14ac:dyDescent="0.25">
      <c r="A42" s="7"/>
      <c r="B42" s="161" t="s">
        <v>471</v>
      </c>
      <c r="C42" s="162"/>
      <c r="D42" s="163"/>
      <c r="E42" s="21">
        <v>36308</v>
      </c>
      <c r="F42" s="9" t="s">
        <v>0</v>
      </c>
    </row>
    <row r="43" spans="1:6" x14ac:dyDescent="0.25">
      <c r="A43" s="7"/>
      <c r="B43" s="161" t="s">
        <v>472</v>
      </c>
      <c r="C43" s="162"/>
      <c r="D43" s="163"/>
      <c r="E43" s="21">
        <v>36308</v>
      </c>
      <c r="F43" s="13"/>
    </row>
    <row r="44" spans="1:6" x14ac:dyDescent="0.25">
      <c r="A44" s="7"/>
      <c r="B44" s="161" t="s">
        <v>473</v>
      </c>
      <c r="C44" s="162"/>
      <c r="D44" s="163"/>
      <c r="E44" s="21">
        <v>10600</v>
      </c>
      <c r="F44" s="13" t="s">
        <v>0</v>
      </c>
    </row>
    <row r="45" spans="1:6" x14ac:dyDescent="0.25">
      <c r="A45" s="7"/>
      <c r="B45" s="167" t="s">
        <v>474</v>
      </c>
      <c r="C45" s="168"/>
      <c r="D45" s="169"/>
      <c r="E45" s="9">
        <v>11475</v>
      </c>
      <c r="F45" s="13"/>
    </row>
    <row r="46" spans="1:6" x14ac:dyDescent="0.25">
      <c r="A46" s="7"/>
      <c r="B46" s="161" t="s">
        <v>475</v>
      </c>
      <c r="C46" s="162"/>
      <c r="D46" s="163"/>
      <c r="E46" s="9">
        <v>313364.98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476</v>
      </c>
      <c r="C57" s="154"/>
      <c r="D57" s="155"/>
      <c r="E57" s="22">
        <f>-E41+E40</f>
        <v>29930546.98</v>
      </c>
      <c r="F57" s="22">
        <f>+F39+F37+F24+F23+F19+F18+F17+F16+F14+F13+F11+F10</f>
        <v>29930546.979999997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465</v>
      </c>
      <c r="C59" s="129"/>
      <c r="D59" s="129"/>
      <c r="E59" s="26">
        <v>1600241.74</v>
      </c>
      <c r="F59" s="24"/>
    </row>
    <row r="60" spans="1:6" x14ac:dyDescent="0.25">
      <c r="A60" s="25" t="s">
        <v>8</v>
      </c>
      <c r="B60" s="159" t="s">
        <v>468</v>
      </c>
      <c r="C60" s="160"/>
      <c r="D60" s="160"/>
      <c r="E60" s="27">
        <v>504909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2105150.7400000002</v>
      </c>
      <c r="F62" s="24" t="s">
        <v>0</v>
      </c>
    </row>
    <row r="63" spans="1:6" x14ac:dyDescent="0.25">
      <c r="A63" s="25" t="s">
        <v>39</v>
      </c>
      <c r="B63" s="141" t="s">
        <v>469</v>
      </c>
      <c r="C63" s="142"/>
      <c r="D63" s="143"/>
      <c r="E63" s="29">
        <v>313364.98</v>
      </c>
      <c r="F63" s="24" t="s">
        <v>0</v>
      </c>
    </row>
    <row r="64" spans="1:6" x14ac:dyDescent="0.25">
      <c r="A64" s="25" t="s">
        <v>0</v>
      </c>
      <c r="B64" s="150" t="s">
        <v>477</v>
      </c>
      <c r="C64" s="151"/>
      <c r="D64" s="152"/>
      <c r="E64" s="28">
        <v>313364.98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470</v>
      </c>
      <c r="C83" s="132"/>
      <c r="D83" s="133"/>
      <c r="E83" s="33">
        <f>-E63+E62</f>
        <v>1791785.7600000002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8.28515625" customWidth="1"/>
    <col min="3" max="4" width="12.140625" customWidth="1"/>
    <col min="5" max="5" width="19.140625" customWidth="1"/>
    <col min="6" max="6" width="20.42578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455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456</v>
      </c>
      <c r="C7" s="171"/>
      <c r="D7" s="172"/>
      <c r="E7" s="8">
        <v>29973658.98</v>
      </c>
      <c r="F7" s="9"/>
    </row>
    <row r="8" spans="1:6" x14ac:dyDescent="0.25">
      <c r="A8" s="7" t="s">
        <v>8</v>
      </c>
      <c r="B8" s="193" t="s">
        <v>457</v>
      </c>
      <c r="C8" s="194"/>
      <c r="D8" s="195"/>
      <c r="E8" s="10">
        <v>74916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532237.28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>
        <v>72616</v>
      </c>
      <c r="F23" s="13">
        <v>72616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2300</v>
      </c>
      <c r="F24" s="13">
        <v>44558.26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30048574.98</v>
      </c>
      <c r="F40" s="9" t="s">
        <v>0</v>
      </c>
    </row>
    <row r="41" spans="1:6" x14ac:dyDescent="0.25">
      <c r="A41" s="7" t="s">
        <v>39</v>
      </c>
      <c r="B41" s="173" t="s">
        <v>458</v>
      </c>
      <c r="C41" s="174"/>
      <c r="D41" s="175"/>
      <c r="E41" s="20">
        <v>26237</v>
      </c>
      <c r="F41" s="9" t="s">
        <v>0</v>
      </c>
    </row>
    <row r="42" spans="1:6" x14ac:dyDescent="0.25">
      <c r="A42" s="7"/>
      <c r="B42" s="161" t="s">
        <v>462</v>
      </c>
      <c r="C42" s="162"/>
      <c r="D42" s="163"/>
      <c r="E42" s="21">
        <v>6237</v>
      </c>
      <c r="F42" s="9" t="s">
        <v>0</v>
      </c>
    </row>
    <row r="43" spans="1:6" x14ac:dyDescent="0.25">
      <c r="A43" s="7"/>
      <c r="B43" s="161" t="s">
        <v>463</v>
      </c>
      <c r="C43" s="162"/>
      <c r="D43" s="163"/>
      <c r="E43" s="21">
        <v>20000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459</v>
      </c>
      <c r="C57" s="154"/>
      <c r="D57" s="155"/>
      <c r="E57" s="22">
        <f>-E41+E40</f>
        <v>30022337.98</v>
      </c>
      <c r="F57" s="22">
        <f>+F39+F37+F24+F23+F19+F18+F17+F16+F14+F13+F11+F10</f>
        <v>30022337.979999997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456</v>
      </c>
      <c r="C59" s="129"/>
      <c r="D59" s="129"/>
      <c r="E59" s="26">
        <v>1354805.74</v>
      </c>
      <c r="F59" s="24"/>
    </row>
    <row r="60" spans="1:6" x14ac:dyDescent="0.25">
      <c r="A60" s="25" t="s">
        <v>8</v>
      </c>
      <c r="B60" s="159" t="s">
        <v>460</v>
      </c>
      <c r="C60" s="160"/>
      <c r="D60" s="160"/>
      <c r="E60" s="27">
        <v>245436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1600241.74</v>
      </c>
      <c r="F62" s="24" t="s">
        <v>0</v>
      </c>
    </row>
    <row r="63" spans="1:6" x14ac:dyDescent="0.25">
      <c r="A63" s="25" t="s">
        <v>39</v>
      </c>
      <c r="B63" s="141" t="s">
        <v>461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447</v>
      </c>
      <c r="C83" s="132"/>
      <c r="D83" s="133"/>
      <c r="E83" s="33">
        <f>-E63+E62</f>
        <v>1600241.74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3" customWidth="1"/>
    <col min="4" max="4" width="15.140625" customWidth="1"/>
    <col min="5" max="5" width="18.570312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440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441</v>
      </c>
      <c r="C7" s="171"/>
      <c r="D7" s="172"/>
      <c r="E7" s="8">
        <v>29971258.98</v>
      </c>
      <c r="F7" s="9"/>
    </row>
    <row r="8" spans="1:6" x14ac:dyDescent="0.25">
      <c r="A8" s="7" t="s">
        <v>8</v>
      </c>
      <c r="B8" s="193" t="s">
        <v>442</v>
      </c>
      <c r="C8" s="194"/>
      <c r="D8" s="195"/>
      <c r="E8" s="10">
        <v>2400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558474.28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42258.26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29973658.98</v>
      </c>
      <c r="F40" s="9" t="s">
        <v>0</v>
      </c>
    </row>
    <row r="41" spans="1:6" x14ac:dyDescent="0.25">
      <c r="A41" s="7" t="s">
        <v>39</v>
      </c>
      <c r="B41" s="173" t="s">
        <v>443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444</v>
      </c>
      <c r="C57" s="154"/>
      <c r="D57" s="155"/>
      <c r="E57" s="22">
        <f>-E41+E40</f>
        <v>29973658.98</v>
      </c>
      <c r="F57" s="22">
        <f>+F39+F37+F24+F22+F19+F18+F17+F16+F14+F13+F12+F11+F10</f>
        <v>29973658.979999997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441</v>
      </c>
      <c r="C59" s="129"/>
      <c r="D59" s="129"/>
      <c r="E59" s="26">
        <v>2138358.04</v>
      </c>
      <c r="F59" s="24"/>
    </row>
    <row r="60" spans="1:6" x14ac:dyDescent="0.25">
      <c r="A60" s="25" t="s">
        <v>8</v>
      </c>
      <c r="B60" s="159" t="s">
        <v>445</v>
      </c>
      <c r="C60" s="160"/>
      <c r="D60" s="160"/>
      <c r="E60" s="27">
        <v>136000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2274358.04</v>
      </c>
      <c r="F62" s="24" t="s">
        <v>0</v>
      </c>
    </row>
    <row r="63" spans="1:6" x14ac:dyDescent="0.25">
      <c r="A63" s="25" t="s">
        <v>39</v>
      </c>
      <c r="B63" s="141" t="s">
        <v>446</v>
      </c>
      <c r="C63" s="142"/>
      <c r="D63" s="143"/>
      <c r="E63" s="29">
        <v>919552.3</v>
      </c>
      <c r="F63" s="24" t="s">
        <v>0</v>
      </c>
    </row>
    <row r="64" spans="1:6" x14ac:dyDescent="0.25">
      <c r="A64" s="25" t="s">
        <v>0</v>
      </c>
      <c r="B64" s="150" t="s">
        <v>448</v>
      </c>
      <c r="C64" s="151"/>
      <c r="D64" s="152"/>
      <c r="E64" s="28">
        <v>65472</v>
      </c>
      <c r="F64" s="24"/>
    </row>
    <row r="65" spans="1:6" x14ac:dyDescent="0.25">
      <c r="A65" s="30"/>
      <c r="B65" s="199" t="s">
        <v>449</v>
      </c>
      <c r="C65" s="200"/>
      <c r="D65" s="201"/>
      <c r="E65" s="28">
        <v>114991.8</v>
      </c>
      <c r="F65" s="24"/>
    </row>
    <row r="66" spans="1:6" x14ac:dyDescent="0.25">
      <c r="A66" s="25" t="s">
        <v>0</v>
      </c>
      <c r="B66" s="150" t="s">
        <v>450</v>
      </c>
      <c r="C66" s="151"/>
      <c r="D66" s="152"/>
      <c r="E66" s="28">
        <v>120670</v>
      </c>
      <c r="F66" s="24" t="s">
        <v>0</v>
      </c>
    </row>
    <row r="67" spans="1:6" x14ac:dyDescent="0.25">
      <c r="A67" s="25" t="s">
        <v>0</v>
      </c>
      <c r="B67" s="139" t="s">
        <v>451</v>
      </c>
      <c r="C67" s="140"/>
      <c r="D67" s="140"/>
      <c r="E67" s="28">
        <v>387349.16</v>
      </c>
      <c r="F67" s="24" t="s">
        <v>0</v>
      </c>
    </row>
    <row r="68" spans="1:6" x14ac:dyDescent="0.25">
      <c r="A68" s="25" t="s">
        <v>0</v>
      </c>
      <c r="B68" s="139" t="s">
        <v>452</v>
      </c>
      <c r="C68" s="140"/>
      <c r="D68" s="140"/>
      <c r="E68" s="28">
        <v>14364</v>
      </c>
      <c r="F68" s="24" t="s">
        <v>0</v>
      </c>
    </row>
    <row r="69" spans="1:6" x14ac:dyDescent="0.25">
      <c r="A69" s="25"/>
      <c r="B69" s="139" t="s">
        <v>453</v>
      </c>
      <c r="C69" s="140"/>
      <c r="D69" s="140"/>
      <c r="E69" s="28">
        <v>166881.34</v>
      </c>
      <c r="F69" s="24" t="s">
        <v>0</v>
      </c>
    </row>
    <row r="70" spans="1:6" x14ac:dyDescent="0.25">
      <c r="A70" s="25"/>
      <c r="B70" s="128" t="s">
        <v>454</v>
      </c>
      <c r="C70" s="129"/>
      <c r="D70" s="129"/>
      <c r="E70" s="28">
        <v>49824</v>
      </c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447</v>
      </c>
      <c r="C83" s="132"/>
      <c r="D83" s="133"/>
      <c r="E83" s="33">
        <f>-E63+E62</f>
        <v>1354805.74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42578125" customWidth="1"/>
    <col min="3" max="3" width="14.5703125" customWidth="1"/>
    <col min="4" max="4" width="12" customWidth="1"/>
    <col min="5" max="5" width="21.42578125" customWidth="1"/>
    <col min="6" max="6" width="22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428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429</v>
      </c>
      <c r="C7" s="171"/>
      <c r="D7" s="172"/>
      <c r="E7" s="8">
        <v>29958544.579999998</v>
      </c>
      <c r="F7" s="9"/>
    </row>
    <row r="8" spans="1:7" x14ac:dyDescent="0.25">
      <c r="A8" s="7" t="s">
        <v>8</v>
      </c>
      <c r="B8" s="193" t="s">
        <v>430</v>
      </c>
      <c r="C8" s="194"/>
      <c r="D8" s="195"/>
      <c r="E8" s="10">
        <v>12714.4</v>
      </c>
      <c r="F8" s="11"/>
    </row>
    <row r="9" spans="1:7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15583434.449999999</v>
      </c>
      <c r="G11" s="63" t="s">
        <v>0</v>
      </c>
    </row>
    <row r="12" spans="1:7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7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558474.28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2700</v>
      </c>
      <c r="F24" s="13">
        <v>39858.26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433</v>
      </c>
      <c r="C34" s="162"/>
      <c r="D34" s="163"/>
      <c r="E34" s="9">
        <v>10014.4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29971258.979999997</v>
      </c>
      <c r="F40" s="9" t="s">
        <v>0</v>
      </c>
    </row>
    <row r="41" spans="1:6" x14ac:dyDescent="0.25">
      <c r="A41" s="7" t="s">
        <v>39</v>
      </c>
      <c r="B41" s="173" t="s">
        <v>431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432</v>
      </c>
      <c r="C57" s="154"/>
      <c r="D57" s="155"/>
      <c r="E57" s="22">
        <f>-E41+E40</f>
        <v>29971258.979999997</v>
      </c>
      <c r="F57" s="22">
        <f>+F39+F37+F24+F22+F19+F18+F17+F16+F14+F13+F12+F11+F10</f>
        <v>29971258.979999997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429</v>
      </c>
      <c r="C59" s="129"/>
      <c r="D59" s="129"/>
      <c r="E59" s="26">
        <v>2017029.44</v>
      </c>
      <c r="F59" s="24"/>
    </row>
    <row r="60" spans="1:6" x14ac:dyDescent="0.25">
      <c r="A60" s="25" t="s">
        <v>8</v>
      </c>
      <c r="B60" s="159" t="s">
        <v>434</v>
      </c>
      <c r="C60" s="160"/>
      <c r="D60" s="160"/>
      <c r="E60" s="27">
        <v>231344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2248373.44</v>
      </c>
      <c r="F62" s="24" t="s">
        <v>0</v>
      </c>
    </row>
    <row r="63" spans="1:6" x14ac:dyDescent="0.25">
      <c r="A63" s="25" t="s">
        <v>39</v>
      </c>
      <c r="B63" s="141" t="s">
        <v>435</v>
      </c>
      <c r="C63" s="142"/>
      <c r="D63" s="143"/>
      <c r="E63" s="29">
        <v>110015.4</v>
      </c>
      <c r="F63" s="24" t="s">
        <v>0</v>
      </c>
    </row>
    <row r="64" spans="1:6" x14ac:dyDescent="0.25">
      <c r="A64" s="25" t="s">
        <v>0</v>
      </c>
      <c r="B64" s="150" t="s">
        <v>436</v>
      </c>
      <c r="C64" s="151"/>
      <c r="D64" s="152"/>
      <c r="E64" s="28">
        <v>1</v>
      </c>
      <c r="F64" s="24"/>
    </row>
    <row r="65" spans="1:6" x14ac:dyDescent="0.25">
      <c r="A65" s="30"/>
      <c r="B65" s="199" t="s">
        <v>437</v>
      </c>
      <c r="C65" s="200"/>
      <c r="D65" s="201"/>
      <c r="E65" s="28">
        <v>100000</v>
      </c>
      <c r="F65" s="24"/>
    </row>
    <row r="66" spans="1:6" x14ac:dyDescent="0.25">
      <c r="A66" s="25" t="s">
        <v>0</v>
      </c>
      <c r="B66" s="150" t="s">
        <v>438</v>
      </c>
      <c r="C66" s="151"/>
      <c r="D66" s="152"/>
      <c r="E66" s="28">
        <v>10014.4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439</v>
      </c>
      <c r="C83" s="132"/>
      <c r="D83" s="133"/>
      <c r="E83" s="33">
        <f>-E63+E62</f>
        <v>2138358.04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6" sqref="I6"/>
    </sheetView>
  </sheetViews>
  <sheetFormatPr defaultRowHeight="15" x14ac:dyDescent="0.25"/>
  <cols>
    <col min="2" max="2" width="15.140625" customWidth="1"/>
    <col min="3" max="3" width="12.5703125" customWidth="1"/>
    <col min="4" max="4" width="13.28515625" customWidth="1"/>
    <col min="5" max="5" width="19.7109375" customWidth="1"/>
    <col min="6" max="6" width="21.4257812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415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416</v>
      </c>
      <c r="C7" s="171"/>
      <c r="D7" s="172"/>
      <c r="E7" s="8">
        <v>36849385.600000001</v>
      </c>
      <c r="F7" s="9"/>
    </row>
    <row r="8" spans="1:6" x14ac:dyDescent="0.25">
      <c r="A8" s="7" t="s">
        <v>8</v>
      </c>
      <c r="B8" s="193" t="s">
        <v>417</v>
      </c>
      <c r="C8" s="194"/>
      <c r="D8" s="195"/>
      <c r="E8" s="10">
        <v>2350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10548879.76</v>
      </c>
      <c r="G17" s="63" t="s">
        <v>0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133092.57</v>
      </c>
      <c r="G18" s="63" t="s">
        <v>0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558474.28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2350</v>
      </c>
      <c r="F24" s="13">
        <v>37158.26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36851735.600000001</v>
      </c>
      <c r="F40" s="9" t="s">
        <v>0</v>
      </c>
    </row>
    <row r="41" spans="1:6" x14ac:dyDescent="0.25">
      <c r="A41" s="7" t="s">
        <v>39</v>
      </c>
      <c r="B41" s="173" t="s">
        <v>418</v>
      </c>
      <c r="C41" s="174"/>
      <c r="D41" s="175"/>
      <c r="E41" s="20">
        <v>6893191.0199999996</v>
      </c>
      <c r="F41" s="9" t="s">
        <v>0</v>
      </c>
    </row>
    <row r="42" spans="1:6" x14ac:dyDescent="0.25">
      <c r="A42" s="7"/>
      <c r="B42" s="161" t="s">
        <v>423</v>
      </c>
      <c r="C42" s="162"/>
      <c r="D42" s="163"/>
      <c r="E42" s="21">
        <v>243670.88</v>
      </c>
      <c r="F42" s="9" t="s">
        <v>0</v>
      </c>
    </row>
    <row r="43" spans="1:6" x14ac:dyDescent="0.25">
      <c r="A43" s="7"/>
      <c r="B43" s="161" t="s">
        <v>425</v>
      </c>
      <c r="C43" s="162"/>
      <c r="D43" s="163"/>
      <c r="E43" s="21">
        <v>3080634.1</v>
      </c>
      <c r="F43" s="13"/>
    </row>
    <row r="44" spans="1:6" x14ac:dyDescent="0.25">
      <c r="A44" s="7"/>
      <c r="B44" s="161" t="s">
        <v>424</v>
      </c>
      <c r="C44" s="162"/>
      <c r="D44" s="163"/>
      <c r="E44" s="21">
        <v>1509338.07</v>
      </c>
      <c r="F44" s="13" t="s">
        <v>0</v>
      </c>
    </row>
    <row r="45" spans="1:6" x14ac:dyDescent="0.25">
      <c r="A45" s="7"/>
      <c r="B45" s="167" t="s">
        <v>426</v>
      </c>
      <c r="C45" s="168"/>
      <c r="D45" s="169"/>
      <c r="E45" s="9">
        <v>2059547.97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419</v>
      </c>
      <c r="C57" s="154"/>
      <c r="D57" s="155"/>
      <c r="E57" s="22">
        <f>-E41+E40</f>
        <v>29958544.580000002</v>
      </c>
      <c r="F57" s="22">
        <f>+F39+F37+F24+F22+F19+F18+F17+F16+F14+F13+F12+F11+F10</f>
        <v>29958544.579999998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416</v>
      </c>
      <c r="C59" s="129"/>
      <c r="D59" s="129"/>
      <c r="E59" s="26">
        <v>1757954.44</v>
      </c>
      <c r="F59" s="24"/>
    </row>
    <row r="60" spans="1:6" x14ac:dyDescent="0.25">
      <c r="A60" s="25" t="s">
        <v>8</v>
      </c>
      <c r="B60" s="159" t="s">
        <v>422</v>
      </c>
      <c r="C60" s="160"/>
      <c r="D60" s="160"/>
      <c r="E60" s="27">
        <v>260525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2018479.44</v>
      </c>
      <c r="F62" s="24" t="s">
        <v>0</v>
      </c>
    </row>
    <row r="63" spans="1:6" x14ac:dyDescent="0.25">
      <c r="A63" s="25" t="s">
        <v>39</v>
      </c>
      <c r="B63" s="141" t="s">
        <v>420</v>
      </c>
      <c r="C63" s="142"/>
      <c r="D63" s="143"/>
      <c r="E63" s="29">
        <v>1450</v>
      </c>
      <c r="F63" s="24" t="s">
        <v>0</v>
      </c>
    </row>
    <row r="64" spans="1:6" x14ac:dyDescent="0.25">
      <c r="A64" s="25" t="s">
        <v>0</v>
      </c>
      <c r="B64" s="150" t="s">
        <v>427</v>
      </c>
      <c r="C64" s="151"/>
      <c r="D64" s="152"/>
      <c r="E64" s="28">
        <v>1450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421</v>
      </c>
      <c r="C83" s="132"/>
      <c r="D83" s="133"/>
      <c r="E83" s="33">
        <f>-E63+E62</f>
        <v>2017029.44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" customWidth="1"/>
    <col min="3" max="3" width="12.28515625" customWidth="1"/>
    <col min="4" max="4" width="13.42578125" customWidth="1"/>
    <col min="5" max="5" width="19.7109375" customWidth="1"/>
    <col min="6" max="6" width="21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406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407</v>
      </c>
      <c r="C7" s="171"/>
      <c r="D7" s="172"/>
      <c r="E7" s="8">
        <v>32662185.600000001</v>
      </c>
      <c r="F7" s="9"/>
    </row>
    <row r="8" spans="1:6" x14ac:dyDescent="0.25">
      <c r="A8" s="7" t="s">
        <v>8</v>
      </c>
      <c r="B8" s="193" t="s">
        <v>408</v>
      </c>
      <c r="C8" s="194"/>
      <c r="D8" s="195"/>
      <c r="E8" s="10">
        <v>4187200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 t="s">
        <v>0</v>
      </c>
      <c r="F17" s="13">
        <v>12058217.83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>
        <v>4185000</v>
      </c>
      <c r="F19" s="17">
        <v>3882779.26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2200</v>
      </c>
      <c r="F24" s="13">
        <v>34808.26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36849385.600000001</v>
      </c>
      <c r="F40" s="9" t="s">
        <v>0</v>
      </c>
    </row>
    <row r="41" spans="1:6" x14ac:dyDescent="0.25">
      <c r="A41" s="7" t="s">
        <v>39</v>
      </c>
      <c r="B41" s="173" t="s">
        <v>409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387</v>
      </c>
      <c r="C57" s="154"/>
      <c r="D57" s="155"/>
      <c r="E57" s="22">
        <f>-E41+E40</f>
        <v>36849385.600000001</v>
      </c>
      <c r="F57" s="22">
        <f>+F39+F37+F24+F22+F19+F18+F17+F16+F14+F13+F12+F11+F10</f>
        <v>36849385.600000001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407</v>
      </c>
      <c r="C59" s="129"/>
      <c r="D59" s="129"/>
      <c r="E59" s="26">
        <v>985094.44</v>
      </c>
      <c r="F59" s="24"/>
    </row>
    <row r="60" spans="1:6" x14ac:dyDescent="0.25">
      <c r="A60" s="25" t="s">
        <v>8</v>
      </c>
      <c r="B60" s="159" t="s">
        <v>410</v>
      </c>
      <c r="C60" s="160"/>
      <c r="D60" s="160"/>
      <c r="E60" s="27">
        <v>772860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1757954.44</v>
      </c>
      <c r="F62" s="24" t="s">
        <v>0</v>
      </c>
    </row>
    <row r="63" spans="1:6" x14ac:dyDescent="0.25">
      <c r="A63" s="25" t="s">
        <v>39</v>
      </c>
      <c r="B63" s="141" t="s">
        <v>411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414</v>
      </c>
      <c r="C83" s="132"/>
      <c r="D83" s="133"/>
      <c r="E83" s="33">
        <f>-E63+E62</f>
        <v>1757954.44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412</v>
      </c>
      <c r="C85" s="127"/>
      <c r="D85" s="127"/>
      <c r="E85" s="37">
        <v>6204456</v>
      </c>
      <c r="F85" s="35"/>
    </row>
    <row r="86" spans="1:6" x14ac:dyDescent="0.25">
      <c r="A86" s="36" t="s">
        <v>8</v>
      </c>
      <c r="B86" s="110" t="s">
        <v>403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413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85" workbookViewId="0">
      <selection sqref="A1:F109"/>
    </sheetView>
  </sheetViews>
  <sheetFormatPr defaultRowHeight="15" x14ac:dyDescent="0.25"/>
  <cols>
    <col min="2" max="2" width="16.5703125" customWidth="1"/>
    <col min="3" max="3" width="12.42578125" customWidth="1"/>
    <col min="4" max="4" width="15.42578125" customWidth="1"/>
    <col min="5" max="5" width="19.7109375" customWidth="1"/>
    <col min="6" max="6" width="20.710937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383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384</v>
      </c>
      <c r="C7" s="171"/>
      <c r="D7" s="172"/>
      <c r="E7" s="8">
        <v>27412375.93</v>
      </c>
      <c r="F7" s="9"/>
    </row>
    <row r="8" spans="1:6" x14ac:dyDescent="0.25">
      <c r="A8" s="7" t="s">
        <v>8</v>
      </c>
      <c r="B8" s="193" t="s">
        <v>385</v>
      </c>
      <c r="C8" s="194"/>
      <c r="D8" s="195"/>
      <c r="E8" s="10">
        <v>6049991.6699999999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373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391</v>
      </c>
      <c r="C17" s="162"/>
      <c r="D17" s="163"/>
      <c r="E17" s="9">
        <v>6048041.6699999999</v>
      </c>
      <c r="F17" s="13">
        <v>12058217.83</v>
      </c>
      <c r="G17" s="63" t="s">
        <v>0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-302220.74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1950</v>
      </c>
      <c r="F24" s="13">
        <v>32608.26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33462367.600000001</v>
      </c>
      <c r="F40" s="9" t="s">
        <v>0</v>
      </c>
    </row>
    <row r="41" spans="1:6" x14ac:dyDescent="0.25">
      <c r="A41" s="7" t="s">
        <v>39</v>
      </c>
      <c r="B41" s="173" t="s">
        <v>386</v>
      </c>
      <c r="C41" s="174"/>
      <c r="D41" s="175"/>
      <c r="E41" s="20">
        <v>800182</v>
      </c>
      <c r="F41" s="9" t="s">
        <v>0</v>
      </c>
    </row>
    <row r="42" spans="1:6" x14ac:dyDescent="0.25">
      <c r="A42" s="7"/>
      <c r="B42" s="161" t="s">
        <v>392</v>
      </c>
      <c r="C42" s="162"/>
      <c r="D42" s="163"/>
      <c r="E42" s="21">
        <v>45360</v>
      </c>
      <c r="F42" s="9" t="s">
        <v>0</v>
      </c>
    </row>
    <row r="43" spans="1:6" x14ac:dyDescent="0.25">
      <c r="A43" s="7"/>
      <c r="B43" s="161" t="s">
        <v>393</v>
      </c>
      <c r="C43" s="162"/>
      <c r="D43" s="163"/>
      <c r="E43" s="21">
        <v>449322</v>
      </c>
      <c r="F43" s="13"/>
    </row>
    <row r="44" spans="1:6" x14ac:dyDescent="0.25">
      <c r="A44" s="7"/>
      <c r="B44" s="161" t="s">
        <v>394</v>
      </c>
      <c r="C44" s="162"/>
      <c r="D44" s="163"/>
      <c r="E44" s="21">
        <v>305500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387</v>
      </c>
      <c r="C57" s="154"/>
      <c r="D57" s="155"/>
      <c r="E57" s="22">
        <f>-E41+E40</f>
        <v>32662185.600000001</v>
      </c>
      <c r="F57" s="22">
        <f>+F39+F37+F24+F22+F19+F18+F17+F16+F14+F13+F12+F11+F10</f>
        <v>32662185.600000001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384</v>
      </c>
      <c r="C59" s="129"/>
      <c r="D59" s="129"/>
      <c r="E59" s="26">
        <v>1862945.68</v>
      </c>
      <c r="F59" s="24"/>
    </row>
    <row r="60" spans="1:6" x14ac:dyDescent="0.25">
      <c r="A60" s="25" t="s">
        <v>8</v>
      </c>
      <c r="B60" s="159" t="s">
        <v>389</v>
      </c>
      <c r="C60" s="160"/>
      <c r="D60" s="160"/>
      <c r="E60" s="27">
        <v>167000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2029945.68</v>
      </c>
      <c r="F62" s="24" t="s">
        <v>0</v>
      </c>
    </row>
    <row r="63" spans="1:6" x14ac:dyDescent="0.25">
      <c r="A63" s="25" t="s">
        <v>39</v>
      </c>
      <c r="B63" s="141" t="s">
        <v>388</v>
      </c>
      <c r="C63" s="142"/>
      <c r="D63" s="143"/>
      <c r="E63" s="29">
        <v>1044851.24</v>
      </c>
      <c r="F63" s="24" t="s">
        <v>0</v>
      </c>
    </row>
    <row r="64" spans="1:6" x14ac:dyDescent="0.25">
      <c r="A64" s="25" t="s">
        <v>0</v>
      </c>
      <c r="B64" s="150" t="s">
        <v>395</v>
      </c>
      <c r="C64" s="151"/>
      <c r="D64" s="152"/>
      <c r="E64" s="28">
        <v>37443.5</v>
      </c>
      <c r="F64" s="24"/>
    </row>
    <row r="65" spans="1:7" x14ac:dyDescent="0.25">
      <c r="A65" s="30"/>
      <c r="B65" s="199" t="s">
        <v>396</v>
      </c>
      <c r="C65" s="200"/>
      <c r="D65" s="201"/>
      <c r="E65" s="28">
        <v>14137.55</v>
      </c>
      <c r="F65" s="24"/>
    </row>
    <row r="66" spans="1:7" x14ac:dyDescent="0.25">
      <c r="A66" s="25" t="s">
        <v>0</v>
      </c>
      <c r="B66" s="150" t="s">
        <v>397</v>
      </c>
      <c r="C66" s="151"/>
      <c r="D66" s="152"/>
      <c r="E66" s="28">
        <v>4734.78</v>
      </c>
      <c r="F66" s="24" t="s">
        <v>0</v>
      </c>
    </row>
    <row r="67" spans="1:7" x14ac:dyDescent="0.25">
      <c r="A67" s="25" t="s">
        <v>0</v>
      </c>
      <c r="B67" s="139" t="s">
        <v>398</v>
      </c>
      <c r="C67" s="140"/>
      <c r="D67" s="140"/>
      <c r="E67" s="28">
        <v>24000</v>
      </c>
      <c r="F67" s="24" t="s">
        <v>0</v>
      </c>
    </row>
    <row r="68" spans="1:7" x14ac:dyDescent="0.25">
      <c r="A68" s="25" t="s">
        <v>0</v>
      </c>
      <c r="B68" s="139" t="s">
        <v>399</v>
      </c>
      <c r="C68" s="140"/>
      <c r="D68" s="140"/>
      <c r="E68" s="28">
        <v>41250</v>
      </c>
      <c r="F68" s="24" t="s">
        <v>0</v>
      </c>
    </row>
    <row r="69" spans="1:7" x14ac:dyDescent="0.25">
      <c r="A69" s="25"/>
      <c r="B69" s="139" t="s">
        <v>400</v>
      </c>
      <c r="C69" s="140"/>
      <c r="D69" s="140"/>
      <c r="E69" s="28">
        <v>439033.44</v>
      </c>
      <c r="F69" s="24" t="s">
        <v>0</v>
      </c>
    </row>
    <row r="70" spans="1:7" x14ac:dyDescent="0.25">
      <c r="A70" s="25"/>
      <c r="B70" s="128" t="s">
        <v>401</v>
      </c>
      <c r="C70" s="129"/>
      <c r="D70" s="129"/>
      <c r="E70" s="28">
        <v>484251.97</v>
      </c>
      <c r="F70" s="24" t="s">
        <v>0</v>
      </c>
    </row>
    <row r="71" spans="1:7" x14ac:dyDescent="0.25">
      <c r="A71" s="25"/>
      <c r="B71" s="128"/>
      <c r="C71" s="129"/>
      <c r="D71" s="129"/>
      <c r="E71" s="28"/>
      <c r="F71" s="24" t="s">
        <v>0</v>
      </c>
      <c r="G71" s="63" t="s">
        <v>0</v>
      </c>
    </row>
    <row r="72" spans="1:7" x14ac:dyDescent="0.25">
      <c r="A72" s="25"/>
      <c r="B72" s="128"/>
      <c r="C72" s="129"/>
      <c r="D72" s="129"/>
      <c r="E72" s="28"/>
      <c r="F72" s="24" t="s">
        <v>0</v>
      </c>
    </row>
    <row r="73" spans="1:7" x14ac:dyDescent="0.25">
      <c r="A73" s="25"/>
      <c r="B73" s="128"/>
      <c r="C73" s="129"/>
      <c r="D73" s="130"/>
      <c r="E73" s="31"/>
      <c r="F73" s="24"/>
    </row>
    <row r="74" spans="1:7" x14ac:dyDescent="0.25">
      <c r="A74" s="25"/>
      <c r="B74" s="128"/>
      <c r="C74" s="129"/>
      <c r="D74" s="130"/>
      <c r="E74" s="31"/>
      <c r="F74" s="32"/>
    </row>
    <row r="75" spans="1:7" x14ac:dyDescent="0.25">
      <c r="A75" s="25"/>
      <c r="B75" s="136"/>
      <c r="C75" s="137"/>
      <c r="D75" s="138"/>
      <c r="E75" s="31"/>
      <c r="F75" s="32"/>
    </row>
    <row r="76" spans="1:7" x14ac:dyDescent="0.25">
      <c r="A76" s="25"/>
      <c r="B76" s="128"/>
      <c r="C76" s="129"/>
      <c r="D76" s="130"/>
      <c r="E76" s="31"/>
      <c r="F76" s="32"/>
    </row>
    <row r="77" spans="1:7" x14ac:dyDescent="0.25">
      <c r="A77" s="25"/>
      <c r="B77" s="128"/>
      <c r="C77" s="129"/>
      <c r="D77" s="130"/>
      <c r="E77" s="31"/>
      <c r="F77" s="32"/>
    </row>
    <row r="78" spans="1:7" x14ac:dyDescent="0.25">
      <c r="A78" s="25"/>
      <c r="B78" s="128"/>
      <c r="C78" s="129"/>
      <c r="D78" s="130"/>
      <c r="E78" s="31"/>
      <c r="F78" s="32"/>
    </row>
    <row r="79" spans="1:7" x14ac:dyDescent="0.25">
      <c r="A79" s="25"/>
      <c r="B79" s="128"/>
      <c r="C79" s="129"/>
      <c r="D79" s="130"/>
      <c r="E79" s="31"/>
      <c r="F79" s="32"/>
    </row>
    <row r="80" spans="1:7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390</v>
      </c>
      <c r="C83" s="132"/>
      <c r="D83" s="133"/>
      <c r="E83" s="33">
        <f>-E63+E62</f>
        <v>985094.44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402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403</v>
      </c>
      <c r="C86" s="111"/>
      <c r="D86" s="112"/>
      <c r="E86" s="37">
        <v>1900000</v>
      </c>
      <c r="F86" s="35"/>
    </row>
    <row r="87" spans="1:6" x14ac:dyDescent="0.25">
      <c r="A87" s="36"/>
      <c r="B87" s="110" t="s">
        <v>404</v>
      </c>
      <c r="C87" s="111"/>
      <c r="D87" s="112"/>
      <c r="E87" s="38">
        <v>1900000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405</v>
      </c>
      <c r="C91" s="117"/>
      <c r="D91" s="117"/>
      <c r="E91" s="41">
        <f>+E86+E85</f>
        <v>6204456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67" workbookViewId="0">
      <selection sqref="A1:F109"/>
    </sheetView>
  </sheetViews>
  <sheetFormatPr defaultRowHeight="15" x14ac:dyDescent="0.25"/>
  <cols>
    <col min="2" max="2" width="16.42578125" customWidth="1"/>
    <col min="3" max="3" width="12.5703125" customWidth="1"/>
    <col min="5" max="5" width="22.140625" customWidth="1"/>
    <col min="6" max="6" width="21.5703125" customWidth="1"/>
    <col min="7" max="7" width="1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366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367</v>
      </c>
      <c r="C7" s="171"/>
      <c r="D7" s="172"/>
      <c r="E7" s="8">
        <v>26920571.239999998</v>
      </c>
      <c r="F7" s="9"/>
    </row>
    <row r="8" spans="1:6" x14ac:dyDescent="0.25">
      <c r="A8" s="7" t="s">
        <v>8</v>
      </c>
      <c r="B8" s="193" t="s">
        <v>368</v>
      </c>
      <c r="C8" s="194"/>
      <c r="D8" s="195"/>
      <c r="E8" s="10">
        <v>35320574.390000001</v>
      </c>
      <c r="F8" s="11"/>
    </row>
    <row r="9" spans="1:6" x14ac:dyDescent="0.25">
      <c r="A9" s="12">
        <v>2.1</v>
      </c>
      <c r="B9" s="161" t="s">
        <v>371</v>
      </c>
      <c r="C9" s="162"/>
      <c r="D9" s="163"/>
      <c r="E9" s="9">
        <v>34475940.530000001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373</v>
      </c>
      <c r="C12" s="162"/>
      <c r="D12" s="163"/>
      <c r="E12" s="9">
        <v>305500</v>
      </c>
      <c r="F12" s="13">
        <v>305500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6010176.1600000001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-256860.74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374</v>
      </c>
      <c r="C22" s="184"/>
      <c r="D22" s="185"/>
      <c r="E22" s="9">
        <v>449322</v>
      </c>
      <c r="F22" s="13">
        <v>449322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2600</v>
      </c>
      <c r="F24" s="13">
        <v>30658.26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372</v>
      </c>
      <c r="C32" s="162"/>
      <c r="D32" s="163"/>
      <c r="E32" s="9">
        <v>87211.86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62241145.629999995</v>
      </c>
      <c r="F40" s="9" t="s">
        <v>0</v>
      </c>
    </row>
    <row r="41" spans="1:6" x14ac:dyDescent="0.25">
      <c r="A41" s="7" t="s">
        <v>39</v>
      </c>
      <c r="B41" s="173" t="s">
        <v>369</v>
      </c>
      <c r="C41" s="174"/>
      <c r="D41" s="175"/>
      <c r="E41" s="20">
        <v>34828769.700000003</v>
      </c>
      <c r="F41" s="9" t="s">
        <v>0</v>
      </c>
    </row>
    <row r="42" spans="1:6" x14ac:dyDescent="0.25">
      <c r="A42" s="7"/>
      <c r="B42" s="161" t="s">
        <v>375</v>
      </c>
      <c r="C42" s="162"/>
      <c r="D42" s="163"/>
      <c r="E42" s="21">
        <v>34563152.390000001</v>
      </c>
      <c r="F42" s="9" t="s">
        <v>0</v>
      </c>
    </row>
    <row r="43" spans="1:6" x14ac:dyDescent="0.25">
      <c r="A43" s="7"/>
      <c r="B43" s="161" t="s">
        <v>199</v>
      </c>
      <c r="C43" s="162"/>
      <c r="D43" s="163"/>
      <c r="E43" s="21">
        <v>37600.51</v>
      </c>
      <c r="F43" s="13"/>
    </row>
    <row r="44" spans="1:6" x14ac:dyDescent="0.25">
      <c r="A44" s="7"/>
      <c r="B44" s="161" t="s">
        <v>376</v>
      </c>
      <c r="C44" s="162"/>
      <c r="D44" s="163"/>
      <c r="E44" s="21">
        <v>4851</v>
      </c>
      <c r="F44" s="13" t="s">
        <v>0</v>
      </c>
    </row>
    <row r="45" spans="1:6" x14ac:dyDescent="0.25">
      <c r="A45" s="7"/>
      <c r="B45" s="167" t="s">
        <v>377</v>
      </c>
      <c r="C45" s="168"/>
      <c r="D45" s="169"/>
      <c r="E45" s="9">
        <v>223165.8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370</v>
      </c>
      <c r="C57" s="154"/>
      <c r="D57" s="155"/>
      <c r="E57" s="22">
        <f>-E41+E40</f>
        <v>27412375.929999992</v>
      </c>
      <c r="F57" s="22">
        <f>+F39+F37+F24+F22+F19+F18+F17+F16+F14+F13+F12+F11+F10</f>
        <v>27412375.93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367</v>
      </c>
      <c r="C59" s="129"/>
      <c r="D59" s="129"/>
      <c r="E59" s="26">
        <v>3219931.29</v>
      </c>
      <c r="F59" s="24"/>
    </row>
    <row r="60" spans="1:6" x14ac:dyDescent="0.25">
      <c r="A60" s="25" t="s">
        <v>8</v>
      </c>
      <c r="B60" s="159" t="s">
        <v>378</v>
      </c>
      <c r="C60" s="160"/>
      <c r="D60" s="160"/>
      <c r="E60" s="27">
        <v>240071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3460002.29</v>
      </c>
      <c r="F62" s="24" t="s">
        <v>0</v>
      </c>
    </row>
    <row r="63" spans="1:6" x14ac:dyDescent="0.25">
      <c r="A63" s="25" t="s">
        <v>39</v>
      </c>
      <c r="B63" s="141" t="s">
        <v>365</v>
      </c>
      <c r="C63" s="142"/>
      <c r="D63" s="143"/>
      <c r="E63" s="29">
        <v>1597056.61</v>
      </c>
      <c r="F63" s="24" t="s">
        <v>0</v>
      </c>
    </row>
    <row r="64" spans="1:6" x14ac:dyDescent="0.25">
      <c r="A64" s="25" t="s">
        <v>0</v>
      </c>
      <c r="B64" s="150" t="s">
        <v>379</v>
      </c>
      <c r="C64" s="151"/>
      <c r="D64" s="152"/>
      <c r="E64" s="28">
        <v>1489912.57</v>
      </c>
      <c r="F64" s="24"/>
    </row>
    <row r="65" spans="1:6" x14ac:dyDescent="0.25">
      <c r="A65" s="30"/>
      <c r="B65" s="199" t="s">
        <v>199</v>
      </c>
      <c r="C65" s="200"/>
      <c r="D65" s="201"/>
      <c r="E65" s="28">
        <v>10702.18</v>
      </c>
      <c r="F65" s="24"/>
    </row>
    <row r="66" spans="1:6" x14ac:dyDescent="0.25">
      <c r="A66" s="25" t="s">
        <v>0</v>
      </c>
      <c r="B66" s="150" t="s">
        <v>380</v>
      </c>
      <c r="C66" s="151"/>
      <c r="D66" s="152"/>
      <c r="E66" s="28">
        <v>9230</v>
      </c>
      <c r="F66" s="24" t="s">
        <v>0</v>
      </c>
    </row>
    <row r="67" spans="1:6" x14ac:dyDescent="0.25">
      <c r="A67" s="25" t="s">
        <v>0</v>
      </c>
      <c r="B67" s="139" t="s">
        <v>381</v>
      </c>
      <c r="C67" s="140"/>
      <c r="D67" s="140"/>
      <c r="E67" s="28">
        <v>87211.86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382</v>
      </c>
      <c r="C83" s="132"/>
      <c r="D83" s="133"/>
      <c r="E83" s="33">
        <f>-E63+E62</f>
        <v>1862945.68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.140625" customWidth="1"/>
    <col min="3" max="3" width="12.5703125" customWidth="1"/>
    <col min="4" max="4" width="13" customWidth="1"/>
    <col min="5" max="5" width="19.42578125" customWidth="1"/>
    <col min="6" max="6" width="23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359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360</v>
      </c>
      <c r="C7" s="171"/>
      <c r="D7" s="172"/>
      <c r="E7" s="8">
        <v>26927071.239999998</v>
      </c>
      <c r="F7" s="9"/>
    </row>
    <row r="8" spans="1:6" x14ac:dyDescent="0.25">
      <c r="A8" s="7" t="s">
        <v>8</v>
      </c>
      <c r="B8" s="193" t="s">
        <v>361</v>
      </c>
      <c r="C8" s="194"/>
      <c r="D8" s="195"/>
      <c r="E8" s="10">
        <v>3500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6010176.1600000001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8756.57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3500</v>
      </c>
      <c r="F24" s="13">
        <v>28058.26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26930571.239999998</v>
      </c>
      <c r="F40" s="9" t="s">
        <v>0</v>
      </c>
    </row>
    <row r="41" spans="1:6" x14ac:dyDescent="0.25">
      <c r="A41" s="7" t="s">
        <v>39</v>
      </c>
      <c r="B41" s="173" t="s">
        <v>362</v>
      </c>
      <c r="C41" s="174"/>
      <c r="D41" s="175"/>
      <c r="E41" s="20">
        <v>10000</v>
      </c>
      <c r="F41" s="9" t="s">
        <v>0</v>
      </c>
    </row>
    <row r="42" spans="1:6" x14ac:dyDescent="0.25">
      <c r="A42" s="7"/>
      <c r="B42" s="161" t="s">
        <v>363</v>
      </c>
      <c r="C42" s="162"/>
      <c r="D42" s="163"/>
      <c r="E42" s="21">
        <v>10000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355</v>
      </c>
      <c r="C57" s="154"/>
      <c r="D57" s="155"/>
      <c r="E57" s="22">
        <f>-E41+E40</f>
        <v>26920571.239999998</v>
      </c>
      <c r="F57" s="22">
        <f>+F39+F37+F24+F19+F18+F17+F16+F14+F13+F11+F10</f>
        <v>26920571.240000002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360</v>
      </c>
      <c r="C59" s="129"/>
      <c r="D59" s="129"/>
      <c r="E59" s="26">
        <v>3064931.29</v>
      </c>
      <c r="F59" s="24"/>
    </row>
    <row r="60" spans="1:7" x14ac:dyDescent="0.25">
      <c r="A60" s="25" t="s">
        <v>8</v>
      </c>
      <c r="B60" s="159" t="s">
        <v>364</v>
      </c>
      <c r="C60" s="160"/>
      <c r="D60" s="160"/>
      <c r="E60" s="27">
        <v>155000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3219931.29</v>
      </c>
      <c r="F62" s="24" t="s">
        <v>0</v>
      </c>
    </row>
    <row r="63" spans="1:7" x14ac:dyDescent="0.25">
      <c r="A63" s="25" t="s">
        <v>39</v>
      </c>
      <c r="B63" s="141" t="s">
        <v>365</v>
      </c>
      <c r="C63" s="142"/>
      <c r="D63" s="143"/>
      <c r="E63" s="29">
        <v>0</v>
      </c>
      <c r="F63" s="24" t="s">
        <v>0</v>
      </c>
    </row>
    <row r="64" spans="1:7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358</v>
      </c>
      <c r="C83" s="132"/>
      <c r="D83" s="133"/>
      <c r="E83" s="33">
        <f>-E63+E62</f>
        <v>3219931.29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42578125" customWidth="1"/>
    <col min="4" max="4" width="18" customWidth="1"/>
    <col min="5" max="5" width="17.285156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2488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2489</v>
      </c>
      <c r="C7" s="171"/>
      <c r="D7" s="172"/>
      <c r="E7" s="8">
        <v>26921033.489999998</v>
      </c>
      <c r="F7" s="9"/>
    </row>
    <row r="8" spans="1:6" x14ac:dyDescent="0.25">
      <c r="A8" s="7" t="s">
        <v>8</v>
      </c>
      <c r="B8" s="193" t="s">
        <v>2490</v>
      </c>
      <c r="C8" s="194"/>
      <c r="D8" s="195"/>
      <c r="E8" s="10">
        <v>800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4429506.96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340293.12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800</v>
      </c>
      <c r="F24" s="13">
        <v>64463.32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26921833.489999998</v>
      </c>
      <c r="F40" s="9" t="s">
        <v>0</v>
      </c>
    </row>
    <row r="41" spans="1:6" x14ac:dyDescent="0.25">
      <c r="A41" s="7" t="s">
        <v>39</v>
      </c>
      <c r="B41" s="173" t="s">
        <v>2491</v>
      </c>
      <c r="C41" s="174"/>
      <c r="D41" s="175"/>
      <c r="E41" s="20">
        <v>893941.2</v>
      </c>
      <c r="F41" s="9" t="s">
        <v>0</v>
      </c>
    </row>
    <row r="42" spans="1:6" x14ac:dyDescent="0.25">
      <c r="A42" s="7"/>
      <c r="B42" s="161" t="s">
        <v>2496</v>
      </c>
      <c r="C42" s="162"/>
      <c r="D42" s="163"/>
      <c r="E42" s="21">
        <v>5544</v>
      </c>
      <c r="F42" s="9" t="s">
        <v>0</v>
      </c>
    </row>
    <row r="43" spans="1:6" x14ac:dyDescent="0.25">
      <c r="A43" s="7"/>
      <c r="B43" s="161" t="s">
        <v>2498</v>
      </c>
      <c r="C43" s="162"/>
      <c r="D43" s="163"/>
      <c r="E43" s="21">
        <v>192907.2</v>
      </c>
      <c r="F43" s="13" t="s">
        <v>0</v>
      </c>
    </row>
    <row r="44" spans="1:6" x14ac:dyDescent="0.25">
      <c r="A44" s="7"/>
      <c r="B44" s="161" t="s">
        <v>2497</v>
      </c>
      <c r="C44" s="162"/>
      <c r="D44" s="163"/>
      <c r="E44" s="21">
        <v>99835.7</v>
      </c>
      <c r="F44" s="13" t="s">
        <v>0</v>
      </c>
    </row>
    <row r="45" spans="1:6" x14ac:dyDescent="0.25">
      <c r="A45" s="7"/>
      <c r="B45" s="167" t="s">
        <v>2499</v>
      </c>
      <c r="C45" s="168"/>
      <c r="D45" s="169"/>
      <c r="E45" s="9">
        <v>290870.8</v>
      </c>
      <c r="F45" s="13" t="s">
        <v>0</v>
      </c>
    </row>
    <row r="46" spans="1:6" x14ac:dyDescent="0.25">
      <c r="A46" s="7"/>
      <c r="B46" s="161" t="s">
        <v>2500</v>
      </c>
      <c r="C46" s="162"/>
      <c r="D46" s="163"/>
      <c r="E46" s="9">
        <v>304783.5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2492</v>
      </c>
      <c r="C57" s="154"/>
      <c r="D57" s="155"/>
      <c r="E57" s="22">
        <f>-E41+E40</f>
        <v>26027892.289999999</v>
      </c>
      <c r="F57" s="22">
        <f>SUM(F7:F56)</f>
        <v>26027892.290000003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2489</v>
      </c>
      <c r="C59" s="129"/>
      <c r="D59" s="129"/>
      <c r="E59" s="26">
        <v>3290729.08</v>
      </c>
      <c r="F59" s="24"/>
    </row>
    <row r="60" spans="1:6" x14ac:dyDescent="0.25">
      <c r="A60" s="25" t="s">
        <v>8</v>
      </c>
      <c r="B60" s="159" t="s">
        <v>2493</v>
      </c>
      <c r="C60" s="160"/>
      <c r="D60" s="160"/>
      <c r="E60" s="27">
        <v>257848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3548577.08</v>
      </c>
      <c r="F62" s="24" t="s">
        <v>0</v>
      </c>
    </row>
    <row r="63" spans="1:6" x14ac:dyDescent="0.25">
      <c r="A63" s="25" t="s">
        <v>39</v>
      </c>
      <c r="B63" s="141" t="s">
        <v>2494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2495</v>
      </c>
      <c r="C85" s="132"/>
      <c r="D85" s="133"/>
      <c r="E85" s="33">
        <f>-E63+E62</f>
        <v>3548577.08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7" workbookViewId="0">
      <selection sqref="A1:F109"/>
    </sheetView>
  </sheetViews>
  <sheetFormatPr defaultRowHeight="15" x14ac:dyDescent="0.25"/>
  <cols>
    <col min="3" max="3" width="12.140625" customWidth="1"/>
    <col min="4" max="4" width="22.85546875" customWidth="1"/>
    <col min="5" max="5" width="17.28515625" customWidth="1"/>
    <col min="6" max="6" width="20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351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352</v>
      </c>
      <c r="C7" s="171"/>
      <c r="D7" s="172"/>
      <c r="E7" s="8">
        <v>26922621.239999998</v>
      </c>
      <c r="F7" s="9"/>
    </row>
    <row r="8" spans="1:6" x14ac:dyDescent="0.25">
      <c r="A8" s="7" t="s">
        <v>8</v>
      </c>
      <c r="B8" s="193" t="s">
        <v>353</v>
      </c>
      <c r="C8" s="194"/>
      <c r="D8" s="195"/>
      <c r="E8" s="10">
        <v>4450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350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6010176.1600000001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8756.57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4450</v>
      </c>
      <c r="F24" s="13">
        <v>34558.26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v>26927071.239999998</v>
      </c>
      <c r="F40" s="9" t="s">
        <v>0</v>
      </c>
    </row>
    <row r="41" spans="1:6" x14ac:dyDescent="0.25">
      <c r="A41" s="7" t="s">
        <v>39</v>
      </c>
      <c r="B41" s="173" t="s">
        <v>354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355</v>
      </c>
      <c r="C57" s="154"/>
      <c r="D57" s="155"/>
      <c r="E57" s="22">
        <f>-E41+E40</f>
        <v>26927071.239999998</v>
      </c>
      <c r="F57" s="22">
        <f>+F39+F37+F36+F24+F19+F18+F17+F16+F14+F13+F11+F10</f>
        <v>26927071.240000002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352</v>
      </c>
      <c r="C59" s="129"/>
      <c r="D59" s="129"/>
      <c r="E59" s="26">
        <v>2806495.29</v>
      </c>
      <c r="F59" s="24"/>
    </row>
    <row r="60" spans="1:6" x14ac:dyDescent="0.25">
      <c r="A60" s="25" t="s">
        <v>8</v>
      </c>
      <c r="B60" s="159" t="s">
        <v>356</v>
      </c>
      <c r="C60" s="160"/>
      <c r="D60" s="160"/>
      <c r="E60" s="27">
        <v>258436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3064931.29</v>
      </c>
      <c r="F62" s="24" t="s">
        <v>0</v>
      </c>
    </row>
    <row r="63" spans="1:6" x14ac:dyDescent="0.25">
      <c r="A63" s="25" t="s">
        <v>39</v>
      </c>
      <c r="B63" s="141" t="s">
        <v>357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358</v>
      </c>
      <c r="C83" s="132"/>
      <c r="D83" s="133"/>
      <c r="E83" s="33">
        <f>-E63+E62</f>
        <v>3064931.29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2.140625" customWidth="1"/>
    <col min="4" max="4" width="28.85546875" customWidth="1"/>
    <col min="5" max="5" width="18.28515625" customWidth="1"/>
    <col min="6" max="6" width="20.85546875" customWidth="1"/>
    <col min="7" max="7" width="14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342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343</v>
      </c>
      <c r="C7" s="171"/>
      <c r="D7" s="172"/>
      <c r="E7" s="8">
        <v>24471151.960000001</v>
      </c>
      <c r="F7" s="9"/>
    </row>
    <row r="8" spans="1:7" x14ac:dyDescent="0.25">
      <c r="A8" s="7" t="s">
        <v>8</v>
      </c>
      <c r="B8" s="193" t="s">
        <v>344</v>
      </c>
      <c r="C8" s="194"/>
      <c r="D8" s="195"/>
      <c r="E8" s="10">
        <v>2451469.2799999998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7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350</v>
      </c>
      <c r="C16" s="162"/>
      <c r="D16" s="163"/>
      <c r="E16" s="9">
        <v>2447069.2799999998</v>
      </c>
      <c r="F16" s="13">
        <v>2520915.13</v>
      </c>
      <c r="G16" s="63"/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6010176.1600000001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8756.57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4400</v>
      </c>
      <c r="F24" s="13">
        <v>30108.26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26922621.240000002</v>
      </c>
      <c r="F40" s="9" t="s">
        <v>0</v>
      </c>
    </row>
    <row r="41" spans="1:6" x14ac:dyDescent="0.25">
      <c r="A41" s="7" t="s">
        <v>39</v>
      </c>
      <c r="B41" s="173" t="s">
        <v>345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346</v>
      </c>
      <c r="C57" s="154"/>
      <c r="D57" s="155"/>
      <c r="E57" s="22">
        <f>-E41+E40</f>
        <v>26922621.240000002</v>
      </c>
      <c r="F57" s="22">
        <f>+F39+F37+F36+F24+F19+F18+F17+F16+F14+F13+F11+F10</f>
        <v>26922621.240000002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343</v>
      </c>
      <c r="C59" s="129"/>
      <c r="D59" s="129"/>
      <c r="E59" s="26">
        <v>2143175.29</v>
      </c>
      <c r="F59" s="24"/>
    </row>
    <row r="60" spans="1:6" x14ac:dyDescent="0.25">
      <c r="A60" s="25" t="s">
        <v>8</v>
      </c>
      <c r="B60" s="159" t="s">
        <v>347</v>
      </c>
      <c r="C60" s="160"/>
      <c r="D60" s="160"/>
      <c r="E60" s="27">
        <v>663320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2806495.29</v>
      </c>
      <c r="F62" s="24" t="s">
        <v>0</v>
      </c>
    </row>
    <row r="63" spans="1:6" x14ac:dyDescent="0.25">
      <c r="A63" s="25" t="s">
        <v>39</v>
      </c>
      <c r="B63" s="141" t="s">
        <v>348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349</v>
      </c>
      <c r="C83" s="132"/>
      <c r="D83" s="133"/>
      <c r="E83" s="33">
        <f>-E63+E62</f>
        <v>2806495.29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3" max="3" width="11.42578125" customWidth="1"/>
    <col min="4" max="4" width="20.85546875" customWidth="1"/>
    <col min="5" max="5" width="16.28515625" customWidth="1"/>
    <col min="6" max="6" width="18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329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330</v>
      </c>
      <c r="C7" s="171"/>
      <c r="D7" s="172"/>
      <c r="E7" s="8">
        <v>37214643.350000001</v>
      </c>
      <c r="F7" s="9"/>
    </row>
    <row r="8" spans="1:6" x14ac:dyDescent="0.25">
      <c r="A8" s="7" t="s">
        <v>8</v>
      </c>
      <c r="B8" s="193" t="s">
        <v>331</v>
      </c>
      <c r="C8" s="194"/>
      <c r="D8" s="195"/>
      <c r="E8" s="10">
        <v>38525.94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73845.850000000006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6010176.1600000001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8756.57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2250</v>
      </c>
      <c r="F24" s="13">
        <v>25708.26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>
        <v>36275.94</v>
      </c>
      <c r="F36" s="13"/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37253169.289999999</v>
      </c>
      <c r="F40" s="9" t="s">
        <v>0</v>
      </c>
    </row>
    <row r="41" spans="1:6" x14ac:dyDescent="0.25">
      <c r="A41" s="7" t="s">
        <v>39</v>
      </c>
      <c r="B41" s="173" t="s">
        <v>332</v>
      </c>
      <c r="C41" s="174"/>
      <c r="D41" s="175"/>
      <c r="E41" s="20">
        <v>12782017.33</v>
      </c>
      <c r="F41" s="9" t="s">
        <v>0</v>
      </c>
    </row>
    <row r="42" spans="1:6" x14ac:dyDescent="0.25">
      <c r="A42" s="7"/>
      <c r="B42" s="161" t="s">
        <v>341</v>
      </c>
      <c r="C42" s="162"/>
      <c r="D42" s="163"/>
      <c r="E42" s="21">
        <v>2447069.2799999998</v>
      </c>
      <c r="F42" s="9" t="s">
        <v>0</v>
      </c>
    </row>
    <row r="43" spans="1:6" x14ac:dyDescent="0.25">
      <c r="A43" s="7"/>
      <c r="B43" s="161" t="s">
        <v>337</v>
      </c>
      <c r="C43" s="162"/>
      <c r="D43" s="163"/>
      <c r="E43" s="21">
        <v>14200</v>
      </c>
      <c r="F43" s="13"/>
    </row>
    <row r="44" spans="1:6" x14ac:dyDescent="0.25">
      <c r="A44" s="7"/>
      <c r="B44" s="161" t="s">
        <v>73</v>
      </c>
      <c r="C44" s="162"/>
      <c r="D44" s="163"/>
      <c r="E44" s="21">
        <v>10320748.050000001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333</v>
      </c>
      <c r="C57" s="154"/>
      <c r="D57" s="155"/>
      <c r="E57" s="22">
        <f>-E41+E40</f>
        <v>24471151.960000001</v>
      </c>
      <c r="F57" s="22">
        <f>+F39+F37+F36+F24+F19+F18+F17+F16+F14+F13+F11+F10</f>
        <v>24471151.960000001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330</v>
      </c>
      <c r="C59" s="129"/>
      <c r="D59" s="129"/>
      <c r="E59" s="26">
        <v>2118933.5499999998</v>
      </c>
      <c r="F59" s="24"/>
    </row>
    <row r="60" spans="1:6" x14ac:dyDescent="0.25">
      <c r="A60" s="25" t="s">
        <v>8</v>
      </c>
      <c r="B60" s="159" t="s">
        <v>334</v>
      </c>
      <c r="C60" s="160"/>
      <c r="D60" s="160"/>
      <c r="E60" s="27">
        <v>156456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2275389.5499999998</v>
      </c>
      <c r="F62" s="24" t="s">
        <v>0</v>
      </c>
    </row>
    <row r="63" spans="1:6" x14ac:dyDescent="0.25">
      <c r="A63" s="25" t="s">
        <v>39</v>
      </c>
      <c r="B63" s="141" t="s">
        <v>335</v>
      </c>
      <c r="C63" s="142"/>
      <c r="D63" s="143"/>
      <c r="E63" s="29">
        <v>132214.26</v>
      </c>
      <c r="F63" s="24" t="s">
        <v>0</v>
      </c>
    </row>
    <row r="64" spans="1:6" x14ac:dyDescent="0.25">
      <c r="A64" s="25" t="s">
        <v>0</v>
      </c>
      <c r="B64" s="150" t="s">
        <v>338</v>
      </c>
      <c r="C64" s="151"/>
      <c r="D64" s="152"/>
      <c r="E64" s="28">
        <v>95938.32</v>
      </c>
      <c r="F64" s="24"/>
    </row>
    <row r="65" spans="1:6" x14ac:dyDescent="0.25">
      <c r="A65" s="30"/>
      <c r="B65" s="199" t="s">
        <v>339</v>
      </c>
      <c r="C65" s="200"/>
      <c r="D65" s="201"/>
      <c r="E65" s="28">
        <v>3000</v>
      </c>
      <c r="F65" s="24"/>
    </row>
    <row r="66" spans="1:6" x14ac:dyDescent="0.25">
      <c r="A66" s="25" t="s">
        <v>0</v>
      </c>
      <c r="B66" s="150" t="s">
        <v>340</v>
      </c>
      <c r="C66" s="151"/>
      <c r="D66" s="152"/>
      <c r="E66" s="28">
        <v>33275.94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336</v>
      </c>
      <c r="C83" s="132"/>
      <c r="D83" s="133"/>
      <c r="E83" s="33">
        <f>-E63+E62</f>
        <v>2143175.29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9" workbookViewId="0">
      <selection activeCell="B36" sqref="B36:D36"/>
    </sheetView>
  </sheetViews>
  <sheetFormatPr defaultRowHeight="15" x14ac:dyDescent="0.25"/>
  <cols>
    <col min="2" max="2" width="17.28515625" customWidth="1"/>
    <col min="3" max="3" width="13.42578125" customWidth="1"/>
    <col min="4" max="4" width="14.28515625" customWidth="1"/>
    <col min="5" max="5" width="20.140625" customWidth="1"/>
    <col min="6" max="6" width="21.140625" customWidth="1"/>
    <col min="7" max="7" width="1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321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322</v>
      </c>
      <c r="C7" s="171"/>
      <c r="D7" s="172"/>
      <c r="E7" s="8">
        <v>37248169.289999999</v>
      </c>
      <c r="F7" s="9"/>
    </row>
    <row r="8" spans="1:6" x14ac:dyDescent="0.25">
      <c r="A8" s="7" t="s">
        <v>8</v>
      </c>
      <c r="B8" s="193" t="s">
        <v>323</v>
      </c>
      <c r="C8" s="194"/>
      <c r="D8" s="195"/>
      <c r="E8" s="10">
        <v>2750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</row>
    <row r="14" spans="1:6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22956.57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2750</v>
      </c>
      <c r="F24" s="13">
        <v>23458.26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-36275.94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37250919.289999999</v>
      </c>
      <c r="F40" s="9" t="s">
        <v>0</v>
      </c>
    </row>
    <row r="41" spans="1:6" x14ac:dyDescent="0.25">
      <c r="A41" s="7" t="s">
        <v>39</v>
      </c>
      <c r="B41" s="173" t="s">
        <v>324</v>
      </c>
      <c r="C41" s="174"/>
      <c r="D41" s="175"/>
      <c r="E41" s="20">
        <v>36275.94</v>
      </c>
      <c r="F41" s="9" t="s">
        <v>0</v>
      </c>
    </row>
    <row r="42" spans="1:6" x14ac:dyDescent="0.25">
      <c r="A42" s="7"/>
      <c r="B42" s="161" t="s">
        <v>33</v>
      </c>
      <c r="C42" s="162"/>
      <c r="D42" s="163"/>
      <c r="E42" s="21">
        <v>33275.94</v>
      </c>
      <c r="F42" s="9" t="s">
        <v>0</v>
      </c>
    </row>
    <row r="43" spans="1:6" x14ac:dyDescent="0.25">
      <c r="A43" s="7"/>
      <c r="B43" s="161" t="s">
        <v>328</v>
      </c>
      <c r="C43" s="162"/>
      <c r="D43" s="163"/>
      <c r="E43" s="21">
        <v>3000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325</v>
      </c>
      <c r="C57" s="154"/>
      <c r="D57" s="155"/>
      <c r="E57" s="22">
        <f>-E41+E40</f>
        <v>37214643.350000001</v>
      </c>
      <c r="F57" s="22">
        <f>+F39+F37+F36+F24+F19+F18+F17+F16+F14+F13+F11+F10</f>
        <v>37214643.350000001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322</v>
      </c>
      <c r="C59" s="129"/>
      <c r="D59" s="129"/>
      <c r="E59" s="26">
        <v>1757714.05</v>
      </c>
      <c r="F59" s="24"/>
    </row>
    <row r="60" spans="1:6" x14ac:dyDescent="0.25">
      <c r="A60" s="25" t="s">
        <v>8</v>
      </c>
      <c r="B60" s="159" t="s">
        <v>326</v>
      </c>
      <c r="C60" s="160"/>
      <c r="D60" s="160"/>
      <c r="E60" s="27">
        <v>361219.5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2118933.5499999998</v>
      </c>
      <c r="F62" s="24" t="s">
        <v>0</v>
      </c>
    </row>
    <row r="63" spans="1:6" x14ac:dyDescent="0.25">
      <c r="A63" s="25" t="s">
        <v>39</v>
      </c>
      <c r="B63" s="141" t="s">
        <v>327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316</v>
      </c>
      <c r="C83" s="132"/>
      <c r="D83" s="133"/>
      <c r="E83" s="33">
        <f>-E63+E62</f>
        <v>2118933.5499999998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9" workbookViewId="0">
      <selection activeCell="E19" sqref="E19"/>
    </sheetView>
  </sheetViews>
  <sheetFormatPr defaultRowHeight="15" x14ac:dyDescent="0.25"/>
  <cols>
    <col min="2" max="2" width="15.42578125" customWidth="1"/>
    <col min="3" max="3" width="13" customWidth="1"/>
    <col min="4" max="4" width="14.140625" customWidth="1"/>
    <col min="5" max="5" width="20.140625" customWidth="1"/>
    <col min="6" max="6" width="21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309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310</v>
      </c>
      <c r="C7" s="171"/>
      <c r="D7" s="172"/>
      <c r="E7" s="8">
        <v>44941550.229999997</v>
      </c>
      <c r="F7" s="9"/>
    </row>
    <row r="8" spans="1:7" x14ac:dyDescent="0.25">
      <c r="A8" s="7" t="s">
        <v>8</v>
      </c>
      <c r="B8" s="193" t="s">
        <v>311</v>
      </c>
      <c r="C8" s="194"/>
      <c r="D8" s="195"/>
      <c r="E8" s="10">
        <v>4150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302</v>
      </c>
      <c r="C13" s="162"/>
      <c r="D13" s="163"/>
      <c r="E13" s="9" t="s">
        <v>0</v>
      </c>
      <c r="F13" s="9">
        <v>1799.77</v>
      </c>
      <c r="G13" s="63" t="s">
        <v>0</v>
      </c>
    </row>
    <row r="14" spans="1:7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22956.57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4150</v>
      </c>
      <c r="F24" s="13">
        <v>20708.259999999998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44945700.229999997</v>
      </c>
      <c r="F40" s="9" t="s">
        <v>0</v>
      </c>
    </row>
    <row r="41" spans="1:6" x14ac:dyDescent="0.25">
      <c r="A41" s="7" t="s">
        <v>39</v>
      </c>
      <c r="B41" s="173" t="s">
        <v>312</v>
      </c>
      <c r="C41" s="174"/>
      <c r="D41" s="175"/>
      <c r="E41" s="20">
        <v>7697530.9400000004</v>
      </c>
      <c r="F41" s="9" t="s">
        <v>0</v>
      </c>
    </row>
    <row r="42" spans="1:6" x14ac:dyDescent="0.25">
      <c r="A42" s="7"/>
      <c r="B42" s="161" t="s">
        <v>317</v>
      </c>
      <c r="C42" s="162"/>
      <c r="D42" s="163"/>
      <c r="E42" s="21">
        <v>5134536.91</v>
      </c>
      <c r="F42" s="9" t="s">
        <v>0</v>
      </c>
    </row>
    <row r="43" spans="1:6" x14ac:dyDescent="0.25">
      <c r="A43" s="7"/>
      <c r="B43" s="161" t="s">
        <v>318</v>
      </c>
      <c r="C43" s="162"/>
      <c r="D43" s="163"/>
      <c r="E43" s="21">
        <v>2467994.0299999998</v>
      </c>
      <c r="F43" s="13"/>
    </row>
    <row r="44" spans="1:6" x14ac:dyDescent="0.25">
      <c r="A44" s="7"/>
      <c r="B44" s="161" t="s">
        <v>319</v>
      </c>
      <c r="C44" s="162"/>
      <c r="D44" s="163"/>
      <c r="E44" s="21">
        <v>95000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313</v>
      </c>
      <c r="C57" s="154"/>
      <c r="D57" s="155"/>
      <c r="E57" s="22">
        <f>-E41+E40</f>
        <v>37248169.289999999</v>
      </c>
      <c r="F57" s="22">
        <f>+F39+F37+F24+F19+F18+F17+F16+F14+F13+F11+F10</f>
        <v>37248169.289999999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310</v>
      </c>
      <c r="C59" s="129"/>
      <c r="D59" s="129"/>
      <c r="E59" s="26">
        <v>1524687.05</v>
      </c>
      <c r="F59" s="24"/>
    </row>
    <row r="60" spans="1:6" x14ac:dyDescent="0.25">
      <c r="A60" s="25" t="s">
        <v>8</v>
      </c>
      <c r="B60" s="159" t="s">
        <v>314</v>
      </c>
      <c r="C60" s="160"/>
      <c r="D60" s="160"/>
      <c r="E60" s="27">
        <v>233027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1757714.05</v>
      </c>
      <c r="F62" s="24" t="s">
        <v>0</v>
      </c>
    </row>
    <row r="63" spans="1:6" x14ac:dyDescent="0.25">
      <c r="A63" s="25" t="s">
        <v>39</v>
      </c>
      <c r="B63" s="141" t="s">
        <v>315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316</v>
      </c>
      <c r="C83" s="132"/>
      <c r="D83" s="133"/>
      <c r="E83" s="33">
        <f>-E63+E62</f>
        <v>1757714.05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E36" sqref="E36"/>
    </sheetView>
  </sheetViews>
  <sheetFormatPr defaultRowHeight="15" x14ac:dyDescent="0.25"/>
  <cols>
    <col min="2" max="2" width="17.85546875" customWidth="1"/>
    <col min="3" max="3" width="12.7109375" customWidth="1"/>
    <col min="4" max="4" width="14.7109375" customWidth="1"/>
    <col min="5" max="5" width="19.140625" customWidth="1"/>
    <col min="6" max="6" width="20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295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296</v>
      </c>
      <c r="C7" s="171"/>
      <c r="D7" s="172"/>
      <c r="E7" s="8">
        <v>43731411.289999999</v>
      </c>
      <c r="F7" s="9"/>
      <c r="G7" s="63" t="s">
        <v>0</v>
      </c>
    </row>
    <row r="8" spans="1:7" x14ac:dyDescent="0.25">
      <c r="A8" s="7" t="s">
        <v>8</v>
      </c>
      <c r="B8" s="193" t="s">
        <v>297</v>
      </c>
      <c r="C8" s="194"/>
      <c r="D8" s="195"/>
      <c r="E8" s="10">
        <v>7462083.3300000001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288</v>
      </c>
      <c r="C10" s="162"/>
      <c r="D10" s="163"/>
      <c r="E10" s="9" t="s">
        <v>0</v>
      </c>
      <c r="F10" s="13">
        <v>511547.54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302</v>
      </c>
      <c r="C13" s="162"/>
      <c r="D13" s="163"/>
      <c r="E13" s="9">
        <v>7458083.3300000001</v>
      </c>
      <c r="F13" s="9">
        <v>7604330.71</v>
      </c>
      <c r="G13" s="63" t="s">
        <v>0</v>
      </c>
    </row>
    <row r="14" spans="1:7" x14ac:dyDescent="0.25">
      <c r="A14" s="12">
        <v>2.5</v>
      </c>
      <c r="B14" s="161" t="s">
        <v>289</v>
      </c>
      <c r="C14" s="162"/>
      <c r="D14" s="163"/>
      <c r="E14" s="9" t="s">
        <v>0</v>
      </c>
      <c r="F14" s="13">
        <v>69584.639999999999</v>
      </c>
      <c r="G14" s="63" t="s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117956.57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4000</v>
      </c>
      <c r="F24" s="13">
        <v>16558.259999999998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51193494.619999997</v>
      </c>
      <c r="F40" s="9" t="s">
        <v>0</v>
      </c>
    </row>
    <row r="41" spans="1:6" x14ac:dyDescent="0.25">
      <c r="A41" s="7" t="s">
        <v>39</v>
      </c>
      <c r="B41" s="173" t="s">
        <v>298</v>
      </c>
      <c r="C41" s="174"/>
      <c r="D41" s="175"/>
      <c r="E41" s="20">
        <v>6251944.3899999997</v>
      </c>
      <c r="F41" s="9" t="s">
        <v>0</v>
      </c>
    </row>
    <row r="42" spans="1:6" x14ac:dyDescent="0.25">
      <c r="A42" s="7"/>
      <c r="B42" s="161" t="s">
        <v>320</v>
      </c>
      <c r="C42" s="162"/>
      <c r="D42" s="163"/>
      <c r="E42" s="21">
        <v>225478</v>
      </c>
      <c r="F42" s="9" t="s">
        <v>0</v>
      </c>
    </row>
    <row r="43" spans="1:6" x14ac:dyDescent="0.25">
      <c r="A43" s="7"/>
      <c r="B43" s="161" t="s">
        <v>303</v>
      </c>
      <c r="C43" s="162"/>
      <c r="D43" s="163"/>
      <c r="E43" s="21">
        <v>3688311.41</v>
      </c>
      <c r="F43" s="13"/>
    </row>
    <row r="44" spans="1:6" x14ac:dyDescent="0.25">
      <c r="A44" s="7"/>
      <c r="B44" s="161" t="s">
        <v>304</v>
      </c>
      <c r="C44" s="162"/>
      <c r="D44" s="163"/>
      <c r="E44" s="21">
        <v>22545.48</v>
      </c>
      <c r="F44" s="13" t="s">
        <v>0</v>
      </c>
    </row>
    <row r="45" spans="1:6" x14ac:dyDescent="0.25">
      <c r="A45" s="7"/>
      <c r="B45" s="167" t="s">
        <v>305</v>
      </c>
      <c r="C45" s="168"/>
      <c r="D45" s="169"/>
      <c r="E45" s="9">
        <v>2305289.5</v>
      </c>
      <c r="F45" s="13"/>
    </row>
    <row r="46" spans="1:6" x14ac:dyDescent="0.25">
      <c r="A46" s="7"/>
      <c r="B46" s="161" t="s">
        <v>306</v>
      </c>
      <c r="C46" s="162"/>
      <c r="D46" s="163"/>
      <c r="E46" s="9">
        <v>10320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299</v>
      </c>
      <c r="C57" s="154"/>
      <c r="D57" s="155"/>
      <c r="E57" s="22">
        <f>-E41+E40</f>
        <v>44941550.229999997</v>
      </c>
      <c r="F57" s="22">
        <f>+F39+F37+F24+F19+F18+F17+F16+F14+F13+F11+F10</f>
        <v>44941550.229999997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296</v>
      </c>
      <c r="C59" s="129"/>
      <c r="D59" s="129"/>
      <c r="E59" s="26">
        <v>1327017.08</v>
      </c>
      <c r="F59" s="24"/>
    </row>
    <row r="60" spans="1:6" x14ac:dyDescent="0.25">
      <c r="A60" s="25" t="s">
        <v>8</v>
      </c>
      <c r="B60" s="159" t="s">
        <v>307</v>
      </c>
      <c r="C60" s="160"/>
      <c r="D60" s="160"/>
      <c r="E60" s="27">
        <v>328368.84999999998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1655385.9300000002</v>
      </c>
      <c r="F62" s="24" t="s">
        <v>0</v>
      </c>
    </row>
    <row r="63" spans="1:6" x14ac:dyDescent="0.25">
      <c r="A63" s="25" t="s">
        <v>39</v>
      </c>
      <c r="B63" s="141" t="s">
        <v>300</v>
      </c>
      <c r="C63" s="142"/>
      <c r="D63" s="143"/>
      <c r="E63" s="29">
        <v>130698.88</v>
      </c>
      <c r="F63" s="24" t="s">
        <v>0</v>
      </c>
    </row>
    <row r="64" spans="1:6" x14ac:dyDescent="0.25">
      <c r="A64" s="25" t="s">
        <v>0</v>
      </c>
      <c r="B64" s="150" t="s">
        <v>308</v>
      </c>
      <c r="C64" s="151"/>
      <c r="D64" s="152"/>
      <c r="E64" s="28">
        <v>130698.88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301</v>
      </c>
      <c r="C83" s="132"/>
      <c r="D83" s="133"/>
      <c r="E83" s="33">
        <f>-E63+E62</f>
        <v>1524687.0500000003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140625" customWidth="1"/>
    <col min="3" max="3" width="12.5703125" customWidth="1"/>
    <col min="4" max="4" width="14" customWidth="1"/>
    <col min="5" max="5" width="19.85546875" customWidth="1"/>
    <col min="6" max="6" width="22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279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280</v>
      </c>
      <c r="C7" s="171"/>
      <c r="D7" s="172"/>
      <c r="E7" s="8">
        <v>36964731.079999998</v>
      </c>
      <c r="F7" s="9"/>
    </row>
    <row r="8" spans="1:7" x14ac:dyDescent="0.25">
      <c r="A8" s="7" t="s">
        <v>8</v>
      </c>
      <c r="B8" s="193" t="s">
        <v>281</v>
      </c>
      <c r="C8" s="194"/>
      <c r="D8" s="195"/>
      <c r="E8" s="10">
        <v>6802860.0499999998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288</v>
      </c>
      <c r="C10" s="162"/>
      <c r="D10" s="163"/>
      <c r="E10" s="9">
        <v>4186500</v>
      </c>
      <c r="F10" s="13">
        <v>4199858.95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7" x14ac:dyDescent="0.25">
      <c r="A14" s="12">
        <v>2.5</v>
      </c>
      <c r="B14" s="161" t="s">
        <v>289</v>
      </c>
      <c r="C14" s="162"/>
      <c r="D14" s="163"/>
      <c r="E14" s="9">
        <v>285125</v>
      </c>
      <c r="F14" s="13">
        <v>295062.64</v>
      </c>
      <c r="G14" s="63" t="s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273</v>
      </c>
      <c r="C18" s="162"/>
      <c r="D18" s="163"/>
      <c r="E18" s="9" t="s">
        <v>0</v>
      </c>
      <c r="F18" s="13">
        <v>2192640.54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128276.57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3400</v>
      </c>
      <c r="F24" s="13">
        <v>12558.26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287</v>
      </c>
      <c r="C28" s="162"/>
      <c r="D28" s="163"/>
      <c r="E28" s="9">
        <v>2327835.0499999998</v>
      </c>
      <c r="F28" s="13">
        <v>2327835.0499999998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43767591.129999995</v>
      </c>
      <c r="F40" s="9" t="s">
        <v>0</v>
      </c>
    </row>
    <row r="41" spans="1:6" x14ac:dyDescent="0.25">
      <c r="A41" s="7" t="s">
        <v>39</v>
      </c>
      <c r="B41" s="173" t="s">
        <v>282</v>
      </c>
      <c r="C41" s="174"/>
      <c r="D41" s="175"/>
      <c r="E41" s="20">
        <v>36179.839999999997</v>
      </c>
      <c r="F41" s="9" t="s">
        <v>0</v>
      </c>
    </row>
    <row r="42" spans="1:6" x14ac:dyDescent="0.25">
      <c r="A42" s="7"/>
      <c r="B42" s="161" t="s">
        <v>290</v>
      </c>
      <c r="C42" s="162"/>
      <c r="D42" s="163"/>
      <c r="E42" s="21">
        <v>36179.839999999997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283</v>
      </c>
      <c r="C57" s="154"/>
      <c r="D57" s="155"/>
      <c r="E57" s="22">
        <f>-E41+E40</f>
        <v>43731411.289999992</v>
      </c>
      <c r="F57" s="22">
        <f>+F39+F37+F28+F24+F19+F18+F17+F16+F14+F13+F11+F10</f>
        <v>43731411.290000007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280</v>
      </c>
      <c r="C59" s="129"/>
      <c r="D59" s="129"/>
      <c r="E59" s="26">
        <v>1142705.6399999999</v>
      </c>
      <c r="F59" s="24"/>
    </row>
    <row r="60" spans="1:6" x14ac:dyDescent="0.25">
      <c r="A60" s="25" t="s">
        <v>8</v>
      </c>
      <c r="B60" s="159" t="s">
        <v>284</v>
      </c>
      <c r="C60" s="160"/>
      <c r="D60" s="160"/>
      <c r="E60" s="27">
        <v>539702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1682407.64</v>
      </c>
      <c r="F62" s="24" t="s">
        <v>0</v>
      </c>
    </row>
    <row r="63" spans="1:6" x14ac:dyDescent="0.25">
      <c r="A63" s="25" t="s">
        <v>39</v>
      </c>
      <c r="B63" s="141" t="s">
        <v>285</v>
      </c>
      <c r="C63" s="142"/>
      <c r="D63" s="143"/>
      <c r="E63" s="29">
        <v>355390.56</v>
      </c>
      <c r="F63" s="24" t="s">
        <v>0</v>
      </c>
    </row>
    <row r="64" spans="1:6" x14ac:dyDescent="0.25">
      <c r="A64" s="25" t="s">
        <v>0</v>
      </c>
      <c r="B64" s="150" t="s">
        <v>199</v>
      </c>
      <c r="C64" s="151"/>
      <c r="D64" s="152"/>
      <c r="E64" s="28">
        <v>10282.94</v>
      </c>
      <c r="F64" s="24"/>
    </row>
    <row r="65" spans="1:6" x14ac:dyDescent="0.25">
      <c r="A65" s="30"/>
      <c r="B65" s="199" t="s">
        <v>291</v>
      </c>
      <c r="C65" s="200"/>
      <c r="D65" s="201"/>
      <c r="E65" s="28">
        <v>139240.51999999999</v>
      </c>
      <c r="F65" s="24"/>
    </row>
    <row r="66" spans="1:6" x14ac:dyDescent="0.25">
      <c r="A66" s="25" t="s">
        <v>0</v>
      </c>
      <c r="B66" s="150" t="s">
        <v>292</v>
      </c>
      <c r="C66" s="151"/>
      <c r="D66" s="152"/>
      <c r="E66" s="28">
        <v>155063.29999999999</v>
      </c>
      <c r="F66" s="24" t="s">
        <v>0</v>
      </c>
    </row>
    <row r="67" spans="1:6" x14ac:dyDescent="0.25">
      <c r="A67" s="25" t="s">
        <v>0</v>
      </c>
      <c r="B67" s="139" t="s">
        <v>293</v>
      </c>
      <c r="C67" s="140"/>
      <c r="D67" s="140"/>
      <c r="E67" s="28">
        <v>44303.8</v>
      </c>
      <c r="F67" s="24" t="s">
        <v>0</v>
      </c>
    </row>
    <row r="68" spans="1:6" x14ac:dyDescent="0.25">
      <c r="A68" s="25" t="s">
        <v>0</v>
      </c>
      <c r="B68" s="139" t="s">
        <v>294</v>
      </c>
      <c r="C68" s="140"/>
      <c r="D68" s="140"/>
      <c r="E68" s="28">
        <v>6500</v>
      </c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286</v>
      </c>
      <c r="C83" s="132"/>
      <c r="D83" s="133"/>
      <c r="E83" s="33">
        <f>-E63+E62</f>
        <v>1327017.0799999998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K14" sqref="K14"/>
    </sheetView>
  </sheetViews>
  <sheetFormatPr defaultRowHeight="15" x14ac:dyDescent="0.25"/>
  <cols>
    <col min="2" max="2" width="17.85546875" customWidth="1"/>
    <col min="3" max="3" width="12.7109375" customWidth="1"/>
    <col min="4" max="4" width="17.42578125" customWidth="1"/>
    <col min="5" max="5" width="19.140625" customWidth="1"/>
    <col min="6" max="6" width="20.425781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267</v>
      </c>
      <c r="C7" s="171"/>
      <c r="D7" s="172"/>
      <c r="E7" s="8">
        <v>39885214.18</v>
      </c>
      <c r="F7" s="9"/>
    </row>
    <row r="8" spans="1:6" x14ac:dyDescent="0.25">
      <c r="A8" s="7" t="s">
        <v>8</v>
      </c>
      <c r="B8" s="193" t="s">
        <v>268</v>
      </c>
      <c r="C8" s="194"/>
      <c r="D8" s="195"/>
      <c r="E8" s="10">
        <v>918200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273</v>
      </c>
      <c r="C18" s="162"/>
      <c r="D18" s="163"/>
      <c r="E18" s="9">
        <v>915750</v>
      </c>
      <c r="F18" s="13">
        <v>2192640.54</v>
      </c>
      <c r="G18" s="63" t="s">
        <v>0</v>
      </c>
    </row>
    <row r="19" spans="1:7" x14ac:dyDescent="0.25">
      <c r="A19" s="16">
        <v>2.1</v>
      </c>
      <c r="B19" s="161" t="s">
        <v>255</v>
      </c>
      <c r="C19" s="162"/>
      <c r="D19" s="163"/>
      <c r="E19" s="9" t="s">
        <v>0</v>
      </c>
      <c r="F19" s="17">
        <v>164456.41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2450</v>
      </c>
      <c r="F24" s="13">
        <v>9158.26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 t="s">
        <v>0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40803414.18</v>
      </c>
      <c r="F40" s="9" t="s">
        <v>0</v>
      </c>
    </row>
    <row r="41" spans="1:6" x14ac:dyDescent="0.25">
      <c r="A41" s="7" t="s">
        <v>39</v>
      </c>
      <c r="B41" s="173" t="s">
        <v>269</v>
      </c>
      <c r="C41" s="174"/>
      <c r="D41" s="175"/>
      <c r="E41" s="20">
        <v>3838683.1</v>
      </c>
      <c r="F41" s="9" t="s">
        <v>0</v>
      </c>
    </row>
    <row r="42" spans="1:6" x14ac:dyDescent="0.25">
      <c r="A42" s="7"/>
      <c r="B42" s="161" t="s">
        <v>274</v>
      </c>
      <c r="C42" s="162"/>
      <c r="D42" s="163"/>
      <c r="E42" s="21">
        <v>3833575.55</v>
      </c>
      <c r="F42" s="9" t="s">
        <v>0</v>
      </c>
    </row>
    <row r="43" spans="1:6" x14ac:dyDescent="0.25">
      <c r="A43" s="7"/>
      <c r="B43" s="161" t="s">
        <v>275</v>
      </c>
      <c r="C43" s="162"/>
      <c r="D43" s="163"/>
      <c r="E43" s="21">
        <v>603.04999999999995</v>
      </c>
      <c r="F43" s="13"/>
    </row>
    <row r="44" spans="1:6" x14ac:dyDescent="0.25">
      <c r="A44" s="7"/>
      <c r="B44" s="161" t="s">
        <v>276</v>
      </c>
      <c r="C44" s="162"/>
      <c r="D44" s="163"/>
      <c r="E44" s="21">
        <v>4504.5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270</v>
      </c>
      <c r="C57" s="154"/>
      <c r="D57" s="155"/>
      <c r="E57" s="22">
        <f>-E41+E40</f>
        <v>36964731.079999998</v>
      </c>
      <c r="F57" s="22">
        <f>+F39+F37+F24+F19+F18+F17+F16+F14+F13+F11+F10+F9</f>
        <v>36964731.079999998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267</v>
      </c>
      <c r="C59" s="129"/>
      <c r="D59" s="129"/>
      <c r="E59" s="26">
        <v>1101140.1399999999</v>
      </c>
      <c r="F59" s="24"/>
    </row>
    <row r="60" spans="1:6" x14ac:dyDescent="0.25">
      <c r="A60" s="25" t="s">
        <v>8</v>
      </c>
      <c r="B60" s="159" t="s">
        <v>277</v>
      </c>
      <c r="C60" s="160"/>
      <c r="D60" s="160"/>
      <c r="E60" s="27">
        <v>112977.5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1214117.6399999999</v>
      </c>
      <c r="F62" s="24" t="s">
        <v>0</v>
      </c>
    </row>
    <row r="63" spans="1:6" x14ac:dyDescent="0.25">
      <c r="A63" s="25" t="s">
        <v>39</v>
      </c>
      <c r="B63" s="141" t="s">
        <v>271</v>
      </c>
      <c r="C63" s="142"/>
      <c r="D63" s="143"/>
      <c r="E63" s="29">
        <v>71412</v>
      </c>
      <c r="F63" s="24" t="s">
        <v>0</v>
      </c>
    </row>
    <row r="64" spans="1:6" x14ac:dyDescent="0.25">
      <c r="A64" s="25" t="s">
        <v>0</v>
      </c>
      <c r="B64" s="150" t="s">
        <v>278</v>
      </c>
      <c r="C64" s="151"/>
      <c r="D64" s="152"/>
      <c r="E64" s="28">
        <v>71412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272</v>
      </c>
      <c r="C83" s="132"/>
      <c r="D83" s="133"/>
      <c r="E83" s="33">
        <f>-E63+E62</f>
        <v>1142705.6399999999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5703125" customWidth="1"/>
    <col min="3" max="3" width="13.42578125" customWidth="1"/>
    <col min="4" max="4" width="12.5703125" customWidth="1"/>
    <col min="5" max="5" width="18.85546875" customWidth="1"/>
    <col min="6" max="6" width="22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251</v>
      </c>
      <c r="C7" s="171"/>
      <c r="D7" s="172"/>
      <c r="E7" s="8">
        <v>36123164.350000001</v>
      </c>
      <c r="F7" s="9"/>
    </row>
    <row r="8" spans="1:7" x14ac:dyDescent="0.25">
      <c r="A8" s="7" t="s">
        <v>8</v>
      </c>
      <c r="B8" s="193" t="s">
        <v>252</v>
      </c>
      <c r="C8" s="194"/>
      <c r="D8" s="195"/>
      <c r="E8" s="10">
        <v>4138578.05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603.04999999999995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 t="s">
        <v>0</v>
      </c>
      <c r="F12" s="13">
        <v>0</v>
      </c>
      <c r="G12" s="63" t="s">
        <v>0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</row>
    <row r="19" spans="1:7" x14ac:dyDescent="0.25">
      <c r="A19" s="16">
        <v>2.1</v>
      </c>
      <c r="B19" s="161" t="s">
        <v>255</v>
      </c>
      <c r="C19" s="162"/>
      <c r="D19" s="163"/>
      <c r="E19" s="9">
        <v>4134625</v>
      </c>
      <c r="F19" s="17">
        <v>4002536.46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3350</v>
      </c>
      <c r="F24" s="13">
        <v>6708.26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254</v>
      </c>
      <c r="C37" s="177"/>
      <c r="D37" s="178"/>
      <c r="E37" s="9">
        <v>603.04999999999995</v>
      </c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40261742.399999999</v>
      </c>
      <c r="F40" s="9" t="s">
        <v>0</v>
      </c>
    </row>
    <row r="41" spans="1:6" x14ac:dyDescent="0.25">
      <c r="A41" s="7" t="s">
        <v>39</v>
      </c>
      <c r="B41" s="173" t="s">
        <v>253</v>
      </c>
      <c r="C41" s="174"/>
      <c r="D41" s="175"/>
      <c r="E41" s="20">
        <v>376528.22</v>
      </c>
      <c r="F41" s="9" t="s">
        <v>0</v>
      </c>
    </row>
    <row r="42" spans="1:6" x14ac:dyDescent="0.25">
      <c r="A42" s="7"/>
      <c r="B42" s="161" t="s">
        <v>256</v>
      </c>
      <c r="C42" s="162"/>
      <c r="D42" s="163"/>
      <c r="E42" s="21">
        <v>1500</v>
      </c>
      <c r="F42" s="9" t="s">
        <v>0</v>
      </c>
    </row>
    <row r="43" spans="1:6" x14ac:dyDescent="0.25">
      <c r="A43" s="7"/>
      <c r="B43" s="161" t="s">
        <v>257</v>
      </c>
      <c r="C43" s="162"/>
      <c r="D43" s="163"/>
      <c r="E43" s="21">
        <v>1955</v>
      </c>
      <c r="F43" s="13"/>
    </row>
    <row r="44" spans="1:6" x14ac:dyDescent="0.25">
      <c r="A44" s="7"/>
      <c r="B44" s="161" t="s">
        <v>258</v>
      </c>
      <c r="C44" s="162"/>
      <c r="D44" s="163"/>
      <c r="E44" s="21">
        <v>1989</v>
      </c>
      <c r="F44" s="13" t="s">
        <v>0</v>
      </c>
    </row>
    <row r="45" spans="1:6" x14ac:dyDescent="0.25">
      <c r="A45" s="7"/>
      <c r="B45" s="167" t="s">
        <v>259</v>
      </c>
      <c r="C45" s="168"/>
      <c r="D45" s="169"/>
      <c r="E45" s="9">
        <v>99</v>
      </c>
      <c r="F45" s="13"/>
    </row>
    <row r="46" spans="1:6" x14ac:dyDescent="0.25">
      <c r="A46" s="7"/>
      <c r="B46" s="161" t="s">
        <v>260</v>
      </c>
      <c r="C46" s="162"/>
      <c r="D46" s="163"/>
      <c r="E46" s="9">
        <v>315605.46999999997</v>
      </c>
      <c r="F46" s="13" t="s">
        <v>0</v>
      </c>
    </row>
    <row r="47" spans="1:6" x14ac:dyDescent="0.25">
      <c r="A47" s="7"/>
      <c r="B47" s="161" t="s">
        <v>261</v>
      </c>
      <c r="C47" s="162"/>
      <c r="D47" s="163"/>
      <c r="E47" s="9">
        <v>55379.75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262</v>
      </c>
      <c r="C57" s="154"/>
      <c r="D57" s="155"/>
      <c r="E57" s="22">
        <f>-E41+E40</f>
        <v>39885214.18</v>
      </c>
      <c r="F57" s="22">
        <f>+F39+F37+F24+F19+F18+F17+F16+F14+F13+F11+F10+F9</f>
        <v>39885214.18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251</v>
      </c>
      <c r="C59" s="129"/>
      <c r="D59" s="129"/>
      <c r="E59" s="26">
        <v>965881.14</v>
      </c>
      <c r="F59" s="24"/>
    </row>
    <row r="60" spans="1:6" x14ac:dyDescent="0.25">
      <c r="A60" s="25" t="s">
        <v>8</v>
      </c>
      <c r="B60" s="159" t="s">
        <v>263</v>
      </c>
      <c r="C60" s="160"/>
      <c r="D60" s="160"/>
      <c r="E60" s="27">
        <v>135259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1101140.1400000001</v>
      </c>
      <c r="F62" s="24" t="s">
        <v>0</v>
      </c>
    </row>
    <row r="63" spans="1:6" x14ac:dyDescent="0.25">
      <c r="A63" s="25" t="s">
        <v>39</v>
      </c>
      <c r="B63" s="141" t="s">
        <v>265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264</v>
      </c>
      <c r="C83" s="132"/>
      <c r="D83" s="133"/>
      <c r="E83" s="33">
        <f>-E63+E62</f>
        <v>1101140.1400000001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6" customWidth="1"/>
    <col min="3" max="3" width="12.85546875" customWidth="1"/>
    <col min="4" max="4" width="13.42578125" customWidth="1"/>
    <col min="5" max="5" width="19.42578125" customWidth="1"/>
    <col min="6" max="6" width="21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236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237</v>
      </c>
      <c r="C7" s="171"/>
      <c r="D7" s="172"/>
      <c r="E7" s="8">
        <v>35835894.350000001</v>
      </c>
      <c r="F7" s="9"/>
    </row>
    <row r="8" spans="1:7" x14ac:dyDescent="0.25">
      <c r="A8" s="7" t="s">
        <v>8</v>
      </c>
      <c r="B8" s="193" t="s">
        <v>238</v>
      </c>
      <c r="C8" s="194"/>
      <c r="D8" s="195"/>
      <c r="E8" s="10">
        <v>307550</v>
      </c>
      <c r="F8" s="11"/>
    </row>
    <row r="9" spans="1:7" x14ac:dyDescent="0.25">
      <c r="A9" s="12">
        <v>2.1</v>
      </c>
      <c r="B9" s="161" t="s">
        <v>226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7" x14ac:dyDescent="0.25">
      <c r="A12" s="14">
        <v>2.4</v>
      </c>
      <c r="B12" s="161" t="s">
        <v>244</v>
      </c>
      <c r="C12" s="162"/>
      <c r="D12" s="163"/>
      <c r="E12" s="9">
        <v>305500</v>
      </c>
      <c r="F12" s="13">
        <v>315605.46999999997</v>
      </c>
      <c r="G12" s="63" t="s">
        <v>0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-71165.789999999994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2050</v>
      </c>
      <c r="F24" s="13">
        <v>3358.26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>
        <v>0</v>
      </c>
      <c r="F31" s="13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36143444.350000001</v>
      </c>
      <c r="F40" s="9" t="s">
        <v>0</v>
      </c>
    </row>
    <row r="41" spans="1:6" x14ac:dyDescent="0.25">
      <c r="A41" s="7" t="s">
        <v>39</v>
      </c>
      <c r="B41" s="173" t="s">
        <v>239</v>
      </c>
      <c r="C41" s="174"/>
      <c r="D41" s="175"/>
      <c r="E41" s="20">
        <v>20280</v>
      </c>
      <c r="F41" s="9" t="s">
        <v>0</v>
      </c>
    </row>
    <row r="42" spans="1:6" x14ac:dyDescent="0.25">
      <c r="A42" s="7"/>
      <c r="B42" s="161" t="s">
        <v>245</v>
      </c>
      <c r="C42" s="162"/>
      <c r="D42" s="163"/>
      <c r="E42" s="21">
        <v>500</v>
      </c>
      <c r="F42" s="9" t="s">
        <v>0</v>
      </c>
    </row>
    <row r="43" spans="1:6" x14ac:dyDescent="0.25">
      <c r="A43" s="7"/>
      <c r="B43" s="161" t="s">
        <v>246</v>
      </c>
      <c r="C43" s="162"/>
      <c r="D43" s="163"/>
      <c r="E43" s="21">
        <v>12100</v>
      </c>
      <c r="F43" s="13"/>
    </row>
    <row r="44" spans="1:6" x14ac:dyDescent="0.25">
      <c r="A44" s="7"/>
      <c r="B44" s="161" t="s">
        <v>247</v>
      </c>
      <c r="C44" s="162"/>
      <c r="D44" s="163"/>
      <c r="E44" s="21">
        <v>7680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240</v>
      </c>
      <c r="C57" s="154"/>
      <c r="D57" s="155"/>
      <c r="E57" s="22">
        <f>-E41+E40</f>
        <v>36123164.350000001</v>
      </c>
      <c r="F57" s="22">
        <f>+F39+F37+F31+F24+F19+F18+F17+F16+F14+F13+F12+F11+F10</f>
        <v>36123164.350000001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237</v>
      </c>
      <c r="C59" s="129"/>
      <c r="D59" s="129"/>
      <c r="E59" s="26">
        <v>775358.14</v>
      </c>
      <c r="F59" s="24"/>
    </row>
    <row r="60" spans="1:6" x14ac:dyDescent="0.25">
      <c r="A60" s="25" t="s">
        <v>8</v>
      </c>
      <c r="B60" s="159" t="s">
        <v>241</v>
      </c>
      <c r="C60" s="160"/>
      <c r="D60" s="160"/>
      <c r="E60" s="27">
        <v>212303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987661.14</v>
      </c>
      <c r="F62" s="24" t="s">
        <v>0</v>
      </c>
    </row>
    <row r="63" spans="1:6" x14ac:dyDescent="0.25">
      <c r="A63" s="25" t="s">
        <v>39</v>
      </c>
      <c r="B63" s="141" t="s">
        <v>242</v>
      </c>
      <c r="C63" s="142"/>
      <c r="D63" s="143"/>
      <c r="E63" s="29">
        <v>21780</v>
      </c>
      <c r="F63" s="24" t="s">
        <v>0</v>
      </c>
    </row>
    <row r="64" spans="1:6" x14ac:dyDescent="0.25">
      <c r="A64" s="25" t="s">
        <v>0</v>
      </c>
      <c r="B64" s="150" t="s">
        <v>248</v>
      </c>
      <c r="C64" s="151"/>
      <c r="D64" s="152"/>
      <c r="E64" s="28">
        <v>5790</v>
      </c>
      <c r="F64" s="24"/>
    </row>
    <row r="65" spans="1:6" x14ac:dyDescent="0.25">
      <c r="A65" s="30"/>
      <c r="B65" s="199" t="s">
        <v>249</v>
      </c>
      <c r="C65" s="200"/>
      <c r="D65" s="201"/>
      <c r="E65" s="28">
        <v>15990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243</v>
      </c>
      <c r="C83" s="132"/>
      <c r="D83" s="133"/>
      <c r="E83" s="33">
        <f>-E63+E62</f>
        <v>965881.14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85546875" customWidth="1"/>
    <col min="4" max="4" width="13.42578125" customWidth="1"/>
    <col min="5" max="5" width="18.140625" customWidth="1"/>
    <col min="6" max="6" width="2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2479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2480</v>
      </c>
      <c r="C7" s="171"/>
      <c r="D7" s="172"/>
      <c r="E7" s="8">
        <v>26920133.489999998</v>
      </c>
      <c r="F7" s="9"/>
    </row>
    <row r="8" spans="1:6" x14ac:dyDescent="0.25">
      <c r="A8" s="7" t="s">
        <v>8</v>
      </c>
      <c r="B8" s="193" t="s">
        <v>2481</v>
      </c>
      <c r="C8" s="194"/>
      <c r="D8" s="195"/>
      <c r="E8" s="10">
        <v>900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4429506.96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345837.12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900</v>
      </c>
      <c r="F24" s="13">
        <v>63663.32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26921033.489999998</v>
      </c>
      <c r="F40" s="9" t="s">
        <v>0</v>
      </c>
    </row>
    <row r="41" spans="1:6" x14ac:dyDescent="0.25">
      <c r="A41" s="7" t="s">
        <v>39</v>
      </c>
      <c r="B41" s="173" t="s">
        <v>2482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2483</v>
      </c>
      <c r="C57" s="154"/>
      <c r="D57" s="155"/>
      <c r="E57" s="22">
        <f>-E41+E40</f>
        <v>26921033.489999998</v>
      </c>
      <c r="F57" s="22">
        <f>SUM(F7:F56)</f>
        <v>26921033.490000002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2480</v>
      </c>
      <c r="C59" s="129"/>
      <c r="D59" s="129"/>
      <c r="E59" s="26">
        <v>2901237.08</v>
      </c>
      <c r="F59" s="24"/>
    </row>
    <row r="60" spans="1:6" x14ac:dyDescent="0.25">
      <c r="A60" s="25" t="s">
        <v>8</v>
      </c>
      <c r="B60" s="159" t="s">
        <v>2484</v>
      </c>
      <c r="C60" s="160"/>
      <c r="D60" s="160"/>
      <c r="E60" s="27">
        <v>403792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3305029.08</v>
      </c>
      <c r="F62" s="24" t="s">
        <v>0</v>
      </c>
    </row>
    <row r="63" spans="1:6" x14ac:dyDescent="0.25">
      <c r="A63" s="25" t="s">
        <v>39</v>
      </c>
      <c r="B63" s="141" t="s">
        <v>2485</v>
      </c>
      <c r="C63" s="142"/>
      <c r="D63" s="143"/>
      <c r="E63" s="29">
        <v>14300</v>
      </c>
      <c r="F63" s="24"/>
    </row>
    <row r="64" spans="1:6" x14ac:dyDescent="0.25">
      <c r="A64" s="25" t="s">
        <v>0</v>
      </c>
      <c r="B64" s="199" t="s">
        <v>2487</v>
      </c>
      <c r="C64" s="200"/>
      <c r="D64" s="201"/>
      <c r="E64" s="28">
        <v>14300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2486</v>
      </c>
      <c r="C85" s="132"/>
      <c r="D85" s="133"/>
      <c r="E85" s="33">
        <f>-E63+E62</f>
        <v>3290729.08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5.85546875" customWidth="1"/>
    <col min="3" max="4" width="12.7109375" customWidth="1"/>
    <col min="5" max="5" width="18.8554687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221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222</v>
      </c>
      <c r="C7" s="171"/>
      <c r="D7" s="172"/>
      <c r="E7" s="8">
        <v>35832794.350000001</v>
      </c>
      <c r="F7" s="9"/>
    </row>
    <row r="8" spans="1:6" x14ac:dyDescent="0.25">
      <c r="A8" s="7" t="s">
        <v>8</v>
      </c>
      <c r="B8" s="193" t="s">
        <v>223</v>
      </c>
      <c r="C8" s="194"/>
      <c r="D8" s="195"/>
      <c r="E8" s="10">
        <v>28695571.43</v>
      </c>
      <c r="F8" s="11"/>
    </row>
    <row r="9" spans="1:6" x14ac:dyDescent="0.25">
      <c r="A9" s="12">
        <v>2.1</v>
      </c>
      <c r="B9" s="161" t="s">
        <v>226</v>
      </c>
      <c r="C9" s="162"/>
      <c r="D9" s="163"/>
      <c r="E9" s="9">
        <v>28692471.43</v>
      </c>
      <c r="F9" s="9">
        <v>0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-70665.789999999994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21088.26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>
        <v>0</v>
      </c>
      <c r="F31" s="13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64528365.780000001</v>
      </c>
      <c r="F40" s="9" t="s">
        <v>0</v>
      </c>
    </row>
    <row r="41" spans="1:6" x14ac:dyDescent="0.25">
      <c r="A41" s="7" t="s">
        <v>39</v>
      </c>
      <c r="B41" s="173" t="s">
        <v>224</v>
      </c>
      <c r="C41" s="174"/>
      <c r="D41" s="175"/>
      <c r="E41" s="20">
        <v>28692471.43</v>
      </c>
      <c r="F41" s="9" t="s">
        <v>0</v>
      </c>
    </row>
    <row r="42" spans="1:6" x14ac:dyDescent="0.25">
      <c r="A42" s="7"/>
      <c r="B42" s="161" t="s">
        <v>227</v>
      </c>
      <c r="C42" s="162"/>
      <c r="D42" s="163"/>
      <c r="E42" s="21">
        <v>28692471.43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225</v>
      </c>
      <c r="C57" s="154"/>
      <c r="D57" s="155"/>
      <c r="E57" s="22">
        <f>-E41+E40</f>
        <v>35835894.350000001</v>
      </c>
      <c r="F57" s="22">
        <f>+F39+F37+F31+F24+F19+F18+F17+F16+F14+F13+F12+F11+F10</f>
        <v>35835894.350000001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222</v>
      </c>
      <c r="C59" s="129"/>
      <c r="D59" s="129"/>
      <c r="E59" s="26">
        <v>2385253.5699999998</v>
      </c>
      <c r="F59" s="24"/>
    </row>
    <row r="60" spans="1:6" x14ac:dyDescent="0.25">
      <c r="A60" s="25" t="s">
        <v>8</v>
      </c>
      <c r="B60" s="159" t="s">
        <v>228</v>
      </c>
      <c r="C60" s="160"/>
      <c r="D60" s="160"/>
      <c r="E60" s="27">
        <v>475860.4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2861113.9699999997</v>
      </c>
      <c r="F62" s="24" t="s">
        <v>0</v>
      </c>
    </row>
    <row r="63" spans="1:6" x14ac:dyDescent="0.25">
      <c r="A63" s="25" t="s">
        <v>39</v>
      </c>
      <c r="B63" s="141" t="s">
        <v>229</v>
      </c>
      <c r="C63" s="142"/>
      <c r="D63" s="143"/>
      <c r="E63" s="29">
        <v>2085755.83</v>
      </c>
      <c r="F63" s="24" t="s">
        <v>0</v>
      </c>
    </row>
    <row r="64" spans="1:6" x14ac:dyDescent="0.25">
      <c r="A64" s="25" t="s">
        <v>0</v>
      </c>
      <c r="B64" s="150" t="s">
        <v>230</v>
      </c>
      <c r="C64" s="151"/>
      <c r="D64" s="152"/>
      <c r="E64" s="28">
        <v>1086392.1499999999</v>
      </c>
      <c r="F64" s="24"/>
    </row>
    <row r="65" spans="1:6" x14ac:dyDescent="0.25">
      <c r="A65" s="30"/>
      <c r="B65" s="199" t="s">
        <v>231</v>
      </c>
      <c r="C65" s="200"/>
      <c r="D65" s="201"/>
      <c r="E65" s="28">
        <v>24000</v>
      </c>
      <c r="F65" s="24"/>
    </row>
    <row r="66" spans="1:6" x14ac:dyDescent="0.25">
      <c r="A66" s="25" t="s">
        <v>0</v>
      </c>
      <c r="B66" s="150" t="s">
        <v>234</v>
      </c>
      <c r="C66" s="151"/>
      <c r="D66" s="152"/>
      <c r="E66" s="28">
        <v>905063.68</v>
      </c>
      <c r="F66" s="24" t="s">
        <v>0</v>
      </c>
    </row>
    <row r="67" spans="1:6" x14ac:dyDescent="0.25">
      <c r="A67" s="25" t="s">
        <v>0</v>
      </c>
      <c r="B67" s="139" t="s">
        <v>232</v>
      </c>
      <c r="C67" s="140"/>
      <c r="D67" s="140"/>
      <c r="E67" s="28">
        <v>40300</v>
      </c>
      <c r="F67" s="24" t="s">
        <v>0</v>
      </c>
    </row>
    <row r="68" spans="1:6" x14ac:dyDescent="0.25">
      <c r="A68" s="25" t="s">
        <v>0</v>
      </c>
      <c r="B68" s="139" t="s">
        <v>235</v>
      </c>
      <c r="C68" s="140"/>
      <c r="D68" s="140"/>
      <c r="E68" s="28">
        <v>30000</v>
      </c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233</v>
      </c>
      <c r="C83" s="132"/>
      <c r="D83" s="133"/>
      <c r="E83" s="33">
        <f>-E63+E62</f>
        <v>775358.13999999966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5" sqref="J5"/>
    </sheetView>
  </sheetViews>
  <sheetFormatPr defaultRowHeight="15" x14ac:dyDescent="0.25"/>
  <cols>
    <col min="2" max="2" width="18.42578125" customWidth="1"/>
    <col min="3" max="3" width="13.42578125" customWidth="1"/>
    <col min="4" max="4" width="15.85546875" customWidth="1"/>
    <col min="5" max="5" width="20.710937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212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213</v>
      </c>
      <c r="C7" s="171"/>
      <c r="D7" s="172"/>
      <c r="E7" s="8">
        <v>35830794.350000001</v>
      </c>
      <c r="F7" s="9"/>
    </row>
    <row r="8" spans="1:6" x14ac:dyDescent="0.25">
      <c r="A8" s="7" t="s">
        <v>8</v>
      </c>
      <c r="B8" s="193" t="s">
        <v>214</v>
      </c>
      <c r="C8" s="194"/>
      <c r="D8" s="195"/>
      <c r="E8" s="10">
        <v>2000</v>
      </c>
      <c r="F8" s="11"/>
    </row>
    <row r="9" spans="1:6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-70665.789999999994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2000</v>
      </c>
      <c r="F24" s="13">
        <v>17988.259999999998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>
        <v>0</v>
      </c>
      <c r="F31" s="13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35832794.350000001</v>
      </c>
      <c r="F40" s="9" t="s">
        <v>0</v>
      </c>
    </row>
    <row r="41" spans="1:6" x14ac:dyDescent="0.25">
      <c r="A41" s="7" t="s">
        <v>39</v>
      </c>
      <c r="B41" s="173" t="s">
        <v>215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 t="s">
        <v>0</v>
      </c>
      <c r="C42" s="162"/>
      <c r="D42" s="163"/>
      <c r="E42" s="21" t="s">
        <v>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216</v>
      </c>
      <c r="C57" s="154"/>
      <c r="D57" s="155"/>
      <c r="E57" s="22">
        <f>-E41+E40</f>
        <v>35832794.350000001</v>
      </c>
      <c r="F57" s="22">
        <f>+F39+F37+F31+F24+F19+F18+F17+F16+F14+F13+F12+F11+F10</f>
        <v>35832794.350000001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213</v>
      </c>
      <c r="C59" s="129"/>
      <c r="D59" s="129"/>
      <c r="E59" s="26">
        <v>1820006.07</v>
      </c>
      <c r="F59" s="24"/>
    </row>
    <row r="60" spans="1:6" x14ac:dyDescent="0.25">
      <c r="A60" s="25" t="s">
        <v>8</v>
      </c>
      <c r="B60" s="159" t="s">
        <v>217</v>
      </c>
      <c r="C60" s="160"/>
      <c r="D60" s="160"/>
      <c r="E60" s="27">
        <v>565252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2385258.0700000003</v>
      </c>
      <c r="F62" s="24" t="s">
        <v>0</v>
      </c>
    </row>
    <row r="63" spans="1:6" x14ac:dyDescent="0.25">
      <c r="A63" s="25" t="s">
        <v>39</v>
      </c>
      <c r="B63" s="141" t="s">
        <v>218</v>
      </c>
      <c r="C63" s="142"/>
      <c r="D63" s="143"/>
      <c r="E63" s="29">
        <v>4.5</v>
      </c>
      <c r="F63" s="24" t="s">
        <v>0</v>
      </c>
    </row>
    <row r="64" spans="1:6" x14ac:dyDescent="0.25">
      <c r="A64" s="25" t="s">
        <v>0</v>
      </c>
      <c r="B64" s="150" t="s">
        <v>219</v>
      </c>
      <c r="C64" s="151"/>
      <c r="D64" s="152"/>
      <c r="E64" s="28">
        <v>4.5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220</v>
      </c>
      <c r="C83" s="132"/>
      <c r="D83" s="133"/>
      <c r="E83" s="33">
        <f>-E63+E62</f>
        <v>2385253.5700000003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K15" sqref="K15"/>
    </sheetView>
  </sheetViews>
  <sheetFormatPr defaultRowHeight="15" x14ac:dyDescent="0.25"/>
  <cols>
    <col min="2" max="2" width="16.140625" customWidth="1"/>
    <col min="3" max="3" width="12.7109375" customWidth="1"/>
    <col min="4" max="4" width="10.7109375" customWidth="1"/>
    <col min="5" max="5" width="21.7109375" customWidth="1"/>
    <col min="6" max="6" width="22.5703125" customWidth="1"/>
    <col min="7" max="7" width="12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205</v>
      </c>
      <c r="C7" s="171"/>
      <c r="D7" s="172"/>
      <c r="E7" s="8">
        <v>35852823.170000002</v>
      </c>
      <c r="F7" s="9"/>
    </row>
    <row r="8" spans="1:6" x14ac:dyDescent="0.25">
      <c r="A8" s="7" t="s">
        <v>8</v>
      </c>
      <c r="B8" s="193" t="s">
        <v>193</v>
      </c>
      <c r="C8" s="194"/>
      <c r="D8" s="195"/>
      <c r="E8" s="10">
        <v>3950</v>
      </c>
      <c r="F8" s="11"/>
    </row>
    <row r="9" spans="1:6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16330924.210000001</v>
      </c>
      <c r="G17" s="63" t="s">
        <v>0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-70665.789999999994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1550</v>
      </c>
      <c r="F24" s="13">
        <v>15988.26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208</v>
      </c>
      <c r="C31" s="162"/>
      <c r="D31" s="163"/>
      <c r="E31" s="9">
        <v>2400</v>
      </c>
      <c r="F31" s="13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35856773.170000002</v>
      </c>
      <c r="F40" s="9" t="s">
        <v>0</v>
      </c>
    </row>
    <row r="41" spans="1:6" x14ac:dyDescent="0.25">
      <c r="A41" s="7" t="s">
        <v>39</v>
      </c>
      <c r="B41" s="173" t="s">
        <v>206</v>
      </c>
      <c r="C41" s="174"/>
      <c r="D41" s="175"/>
      <c r="E41" s="20">
        <v>25978.82</v>
      </c>
      <c r="F41" s="9" t="s">
        <v>0</v>
      </c>
    </row>
    <row r="42" spans="1:6" x14ac:dyDescent="0.25">
      <c r="A42" s="7"/>
      <c r="B42" s="161" t="s">
        <v>209</v>
      </c>
      <c r="C42" s="162"/>
      <c r="D42" s="163"/>
      <c r="E42" s="21">
        <v>25978.82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207</v>
      </c>
      <c r="C57" s="154"/>
      <c r="D57" s="155"/>
      <c r="E57" s="22">
        <f>-E41+E40</f>
        <v>35830794.350000001</v>
      </c>
      <c r="F57" s="22">
        <f>+F39+F37+F31+F24+F19+F18+F17+F16+F14+F13+F12+F11+F10</f>
        <v>35830794.350000001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205</v>
      </c>
      <c r="C59" s="129"/>
      <c r="D59" s="129"/>
      <c r="E59" s="26">
        <v>1561906.07</v>
      </c>
      <c r="F59" s="24"/>
    </row>
    <row r="60" spans="1:6" x14ac:dyDescent="0.25">
      <c r="A60" s="25" t="s">
        <v>8</v>
      </c>
      <c r="B60" s="159" t="s">
        <v>210</v>
      </c>
      <c r="C60" s="160"/>
      <c r="D60" s="160"/>
      <c r="E60" s="27">
        <v>258100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1820006.07</v>
      </c>
      <c r="F62" s="24" t="s">
        <v>0</v>
      </c>
    </row>
    <row r="63" spans="1:6" x14ac:dyDescent="0.25">
      <c r="A63" s="25" t="s">
        <v>39</v>
      </c>
      <c r="B63" s="141" t="s">
        <v>211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198</v>
      </c>
      <c r="C83" s="132"/>
      <c r="D83" s="133"/>
      <c r="E83" s="33">
        <f>-E63+E62</f>
        <v>1820006.07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23" sqref="J23"/>
    </sheetView>
  </sheetViews>
  <sheetFormatPr defaultRowHeight="15" x14ac:dyDescent="0.25"/>
  <cols>
    <col min="2" max="2" width="15.85546875" customWidth="1"/>
    <col min="3" max="3" width="11.7109375" customWidth="1"/>
    <col min="4" max="4" width="14.28515625" customWidth="1"/>
    <col min="5" max="5" width="18.7109375" customWidth="1"/>
    <col min="6" max="6" width="21.2851562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191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192</v>
      </c>
      <c r="C7" s="171"/>
      <c r="D7" s="172"/>
      <c r="E7" s="8">
        <v>37000225.719999999</v>
      </c>
      <c r="F7" s="9"/>
    </row>
    <row r="8" spans="1:6" x14ac:dyDescent="0.25">
      <c r="A8" s="7" t="s">
        <v>8</v>
      </c>
      <c r="B8" s="193" t="s">
        <v>193</v>
      </c>
      <c r="C8" s="194"/>
      <c r="D8" s="195"/>
      <c r="E8" s="10">
        <v>2800</v>
      </c>
      <c r="F8" s="11"/>
    </row>
    <row r="9" spans="1:6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16356903.029999999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1276890.54</v>
      </c>
      <c r="G18" s="63" t="s">
        <v>0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-73065.789999999994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2800</v>
      </c>
      <c r="F24" s="13">
        <v>14438.26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>
        <v>3672.19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37003025.719999999</v>
      </c>
      <c r="F40" s="9" t="s">
        <v>0</v>
      </c>
    </row>
    <row r="41" spans="1:6" x14ac:dyDescent="0.25">
      <c r="A41" s="7" t="s">
        <v>39</v>
      </c>
      <c r="B41" s="173" t="s">
        <v>194</v>
      </c>
      <c r="C41" s="174"/>
      <c r="D41" s="175"/>
      <c r="E41" s="20">
        <v>1150202.55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100703.77</v>
      </c>
      <c r="F42" s="9" t="s">
        <v>0</v>
      </c>
    </row>
    <row r="43" spans="1:6" x14ac:dyDescent="0.25">
      <c r="A43" s="7"/>
      <c r="B43" s="161" t="s">
        <v>200</v>
      </c>
      <c r="C43" s="162"/>
      <c r="D43" s="163"/>
      <c r="E43" s="21">
        <v>1025987.93</v>
      </c>
      <c r="F43" s="13"/>
    </row>
    <row r="44" spans="1:6" x14ac:dyDescent="0.25">
      <c r="A44" s="7"/>
      <c r="B44" s="161" t="s">
        <v>201</v>
      </c>
      <c r="C44" s="162"/>
      <c r="D44" s="163"/>
      <c r="E44" s="21">
        <v>12386.85</v>
      </c>
      <c r="F44" s="13" t="s">
        <v>0</v>
      </c>
    </row>
    <row r="45" spans="1:6" x14ac:dyDescent="0.25">
      <c r="A45" s="7"/>
      <c r="B45" s="167" t="s">
        <v>202</v>
      </c>
      <c r="C45" s="168"/>
      <c r="D45" s="169"/>
      <c r="E45" s="9">
        <v>11124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195</v>
      </c>
      <c r="C57" s="154"/>
      <c r="D57" s="155"/>
      <c r="E57" s="22">
        <f>-E41+E40</f>
        <v>35852823.170000002</v>
      </c>
      <c r="F57" s="22">
        <f>+F39+F37+F24+F19+F18+F17+F16+F14+F13+F12+F11+F10</f>
        <v>35852823.170000002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192</v>
      </c>
      <c r="C59" s="129"/>
      <c r="D59" s="129"/>
      <c r="E59" s="26">
        <v>1369460.8</v>
      </c>
      <c r="F59" s="24"/>
    </row>
    <row r="60" spans="1:6" x14ac:dyDescent="0.25">
      <c r="A60" s="25" t="s">
        <v>8</v>
      </c>
      <c r="B60" s="159" t="s">
        <v>196</v>
      </c>
      <c r="C60" s="160"/>
      <c r="D60" s="160"/>
      <c r="E60" s="27">
        <v>203176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1572636.8</v>
      </c>
      <c r="F62" s="24" t="s">
        <v>0</v>
      </c>
    </row>
    <row r="63" spans="1:6" x14ac:dyDescent="0.25">
      <c r="A63" s="25" t="s">
        <v>39</v>
      </c>
      <c r="B63" s="141" t="s">
        <v>197</v>
      </c>
      <c r="C63" s="142"/>
      <c r="D63" s="143"/>
      <c r="E63" s="29">
        <v>10730.73</v>
      </c>
      <c r="F63" s="24" t="s">
        <v>0</v>
      </c>
    </row>
    <row r="64" spans="1:6" x14ac:dyDescent="0.25">
      <c r="A64" s="25" t="s">
        <v>0</v>
      </c>
      <c r="B64" s="150" t="s">
        <v>199</v>
      </c>
      <c r="C64" s="151"/>
      <c r="D64" s="152"/>
      <c r="E64" s="28">
        <v>6275.73</v>
      </c>
      <c r="F64" s="24"/>
    </row>
    <row r="65" spans="1:6" x14ac:dyDescent="0.25">
      <c r="A65" s="30"/>
      <c r="B65" s="199" t="s">
        <v>203</v>
      </c>
      <c r="C65" s="200"/>
      <c r="D65" s="201"/>
      <c r="E65" s="28">
        <v>4455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198</v>
      </c>
      <c r="C83" s="132"/>
      <c r="D83" s="133"/>
      <c r="E83" s="33">
        <f>-E63+E62</f>
        <v>1561906.07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J12" sqref="J12"/>
    </sheetView>
  </sheetViews>
  <sheetFormatPr defaultRowHeight="15" x14ac:dyDescent="0.25"/>
  <cols>
    <col min="2" max="2" width="16" customWidth="1"/>
    <col min="3" max="3" width="12" customWidth="1"/>
    <col min="4" max="4" width="11.42578125" customWidth="1"/>
    <col min="5" max="5" width="19.42578125" customWidth="1"/>
    <col min="6" max="6" width="23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182</v>
      </c>
      <c r="C7" s="171"/>
      <c r="D7" s="172"/>
      <c r="E7" s="8">
        <v>37080279.719999999</v>
      </c>
      <c r="F7" s="9"/>
    </row>
    <row r="8" spans="1:6" x14ac:dyDescent="0.25">
      <c r="A8" s="7" t="s">
        <v>8</v>
      </c>
      <c r="B8" s="193" t="s">
        <v>183</v>
      </c>
      <c r="C8" s="194"/>
      <c r="D8" s="195"/>
      <c r="E8" s="10">
        <v>1450</v>
      </c>
      <c r="F8" s="11"/>
    </row>
    <row r="9" spans="1:6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16059.04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16356903.029999999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2302878.4700000002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38761.980000000003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1450</v>
      </c>
      <c r="F24" s="13">
        <v>11638.26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 t="s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37081729.719999999</v>
      </c>
      <c r="F40" s="9" t="s">
        <v>0</v>
      </c>
    </row>
    <row r="41" spans="1:6" x14ac:dyDescent="0.25">
      <c r="A41" s="7" t="s">
        <v>39</v>
      </c>
      <c r="B41" s="173" t="s">
        <v>184</v>
      </c>
      <c r="C41" s="174"/>
      <c r="D41" s="175"/>
      <c r="E41" s="20">
        <v>81504</v>
      </c>
      <c r="F41" s="9" t="s">
        <v>0</v>
      </c>
    </row>
    <row r="42" spans="1:6" x14ac:dyDescent="0.25">
      <c r="A42" s="7"/>
      <c r="B42" s="161" t="s">
        <v>185</v>
      </c>
      <c r="C42" s="162"/>
      <c r="D42" s="163"/>
      <c r="E42" s="21">
        <v>81504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186</v>
      </c>
      <c r="C57" s="154"/>
      <c r="D57" s="155"/>
      <c r="E57" s="22">
        <f>-E41+E40</f>
        <v>37000225.719999999</v>
      </c>
      <c r="F57" s="22">
        <f>+F39+F38+F24+F19+F18+F17+F16+F14+F13+F12+F11+F10+F9</f>
        <v>37000225.719999999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182</v>
      </c>
      <c r="C59" s="129"/>
      <c r="D59" s="129"/>
      <c r="E59" s="26">
        <v>917015.8</v>
      </c>
      <c r="F59" s="24"/>
    </row>
    <row r="60" spans="1:6" x14ac:dyDescent="0.25">
      <c r="A60" s="25" t="s">
        <v>8</v>
      </c>
      <c r="B60" s="159" t="s">
        <v>187</v>
      </c>
      <c r="C60" s="160"/>
      <c r="D60" s="160"/>
      <c r="E60" s="27">
        <v>491245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1408260.8</v>
      </c>
      <c r="F62" s="24" t="s">
        <v>0</v>
      </c>
    </row>
    <row r="63" spans="1:6" x14ac:dyDescent="0.25">
      <c r="A63" s="25" t="s">
        <v>39</v>
      </c>
      <c r="B63" s="141" t="s">
        <v>188</v>
      </c>
      <c r="C63" s="142"/>
      <c r="D63" s="143"/>
      <c r="E63" s="29">
        <v>38800</v>
      </c>
      <c r="F63" s="24" t="s">
        <v>0</v>
      </c>
    </row>
    <row r="64" spans="1:6" x14ac:dyDescent="0.25">
      <c r="A64" s="25" t="s">
        <v>0</v>
      </c>
      <c r="B64" s="150" t="s">
        <v>189</v>
      </c>
      <c r="C64" s="151"/>
      <c r="D64" s="152"/>
      <c r="E64" s="28">
        <v>38800</v>
      </c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190</v>
      </c>
      <c r="C83" s="132"/>
      <c r="D83" s="133"/>
      <c r="E83" s="33">
        <f>-E63+E62</f>
        <v>1369460.8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L14" sqref="L14"/>
    </sheetView>
  </sheetViews>
  <sheetFormatPr defaultRowHeight="15" x14ac:dyDescent="0.25"/>
  <cols>
    <col min="3" max="3" width="15" customWidth="1"/>
    <col min="4" max="4" width="21.85546875" customWidth="1"/>
    <col min="5" max="5" width="19" customWidth="1"/>
    <col min="6" max="6" width="22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173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174</v>
      </c>
      <c r="C7" s="171"/>
      <c r="D7" s="172"/>
      <c r="E7" s="8">
        <v>37079329.719999999</v>
      </c>
      <c r="F7" s="9"/>
    </row>
    <row r="8" spans="1:6" x14ac:dyDescent="0.25">
      <c r="A8" s="7" t="s">
        <v>8</v>
      </c>
      <c r="B8" s="193" t="s">
        <v>175</v>
      </c>
      <c r="C8" s="194"/>
      <c r="D8" s="195"/>
      <c r="E8" s="10">
        <v>950</v>
      </c>
      <c r="F8" s="11"/>
    </row>
    <row r="9" spans="1:6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16059.04</v>
      </c>
    </row>
    <row r="10" spans="1:6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</row>
    <row r="12" spans="1:6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6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6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16356903.029999999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2302878.4700000002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38761.980000000003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950</v>
      </c>
      <c r="F24" s="13">
        <v>91692.26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/>
      <c r="F37" s="13" t="s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37080279.719999999</v>
      </c>
      <c r="F40" s="9" t="s">
        <v>0</v>
      </c>
    </row>
    <row r="41" spans="1:6" x14ac:dyDescent="0.25">
      <c r="A41" s="7" t="s">
        <v>39</v>
      </c>
      <c r="B41" s="173" t="s">
        <v>176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177</v>
      </c>
      <c r="C57" s="154"/>
      <c r="D57" s="155"/>
      <c r="E57" s="22">
        <f>-E41+E40</f>
        <v>37080279.719999999</v>
      </c>
      <c r="F57" s="22">
        <f>+F39+F38+F24+F19+F18+F17+F16+F14+F13+F12+F11+F10+F9</f>
        <v>37080279.719999999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174</v>
      </c>
      <c r="C59" s="129"/>
      <c r="D59" s="129"/>
      <c r="E59" s="26">
        <v>738623.8</v>
      </c>
      <c r="F59" s="24"/>
    </row>
    <row r="60" spans="1:6" x14ac:dyDescent="0.25">
      <c r="A60" s="25" t="s">
        <v>8</v>
      </c>
      <c r="B60" s="159" t="s">
        <v>178</v>
      </c>
      <c r="C60" s="160"/>
      <c r="D60" s="160"/>
      <c r="E60" s="27">
        <v>178392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917015.8</v>
      </c>
      <c r="F62" s="24" t="s">
        <v>0</v>
      </c>
    </row>
    <row r="63" spans="1:6" x14ac:dyDescent="0.25">
      <c r="A63" s="25" t="s">
        <v>39</v>
      </c>
      <c r="B63" s="141" t="s">
        <v>179</v>
      </c>
      <c r="C63" s="142"/>
      <c r="D63" s="143"/>
      <c r="E63" s="29">
        <v>0</v>
      </c>
      <c r="F63" s="24" t="s">
        <v>0</v>
      </c>
    </row>
    <row r="64" spans="1:6" x14ac:dyDescent="0.25">
      <c r="A64" s="25" t="s">
        <v>0</v>
      </c>
      <c r="B64" s="150"/>
      <c r="C64" s="151"/>
      <c r="D64" s="152"/>
      <c r="E64" s="28"/>
      <c r="F64" s="24"/>
    </row>
    <row r="65" spans="1:6" x14ac:dyDescent="0.25">
      <c r="A65" s="30"/>
      <c r="B65" s="199"/>
      <c r="C65" s="200"/>
      <c r="D65" s="201"/>
      <c r="E65" s="28"/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180</v>
      </c>
      <c r="C83" s="132"/>
      <c r="D83" s="133"/>
      <c r="E83" s="33">
        <f>-E63+E62</f>
        <v>917015.8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19" sqref="I19"/>
    </sheetView>
  </sheetViews>
  <sheetFormatPr defaultRowHeight="15" x14ac:dyDescent="0.25"/>
  <cols>
    <col min="2" max="2" width="15.140625" customWidth="1"/>
    <col min="3" max="3" width="12.5703125" customWidth="1"/>
    <col min="4" max="4" width="12" customWidth="1"/>
    <col min="5" max="5" width="21.85546875" customWidth="1"/>
    <col min="6" max="6" width="21.28515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151</v>
      </c>
      <c r="C7" s="171"/>
      <c r="D7" s="172"/>
      <c r="E7" s="8">
        <v>38655855.450000003</v>
      </c>
      <c r="F7" s="9"/>
    </row>
    <row r="8" spans="1:7" x14ac:dyDescent="0.25">
      <c r="A8" s="7" t="s">
        <v>8</v>
      </c>
      <c r="B8" s="193" t="s">
        <v>152</v>
      </c>
      <c r="C8" s="194"/>
      <c r="D8" s="195"/>
      <c r="E8" s="10">
        <v>39097.69</v>
      </c>
      <c r="F8" s="11"/>
    </row>
    <row r="9" spans="1:7" x14ac:dyDescent="0.25">
      <c r="A9" s="12">
        <v>2.1</v>
      </c>
      <c r="B9" s="161" t="s">
        <v>142</v>
      </c>
      <c r="C9" s="162"/>
      <c r="D9" s="163"/>
      <c r="E9" s="9" t="s">
        <v>0</v>
      </c>
      <c r="F9" s="9">
        <v>16059.04</v>
      </c>
      <c r="G9" s="63" t="s">
        <v>0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15573420.050000001</v>
      </c>
      <c r="G11" s="63" t="s">
        <v>0</v>
      </c>
    </row>
    <row r="12" spans="1:7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16356903.029999999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2302878.4700000002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38761.980000000003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1300</v>
      </c>
      <c r="F24" s="13">
        <v>90742.26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>
        <v>0</v>
      </c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158</v>
      </c>
      <c r="C32" s="162"/>
      <c r="D32" s="163"/>
      <c r="E32" s="9">
        <v>37797.69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>
        <v>3672.19</v>
      </c>
      <c r="F37" s="13" t="s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0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38694953.140000001</v>
      </c>
      <c r="F40" s="9" t="s">
        <v>0</v>
      </c>
    </row>
    <row r="41" spans="1:6" x14ac:dyDescent="0.25">
      <c r="A41" s="7" t="s">
        <v>39</v>
      </c>
      <c r="B41" s="173" t="s">
        <v>153</v>
      </c>
      <c r="C41" s="174"/>
      <c r="D41" s="175"/>
      <c r="E41" s="20">
        <v>1615623.42</v>
      </c>
      <c r="F41" s="9" t="s">
        <v>0</v>
      </c>
    </row>
    <row r="42" spans="1:6" x14ac:dyDescent="0.25">
      <c r="A42" s="7"/>
      <c r="B42" s="161" t="s">
        <v>159</v>
      </c>
      <c r="C42" s="162"/>
      <c r="D42" s="163"/>
      <c r="E42" s="21">
        <v>64.36</v>
      </c>
      <c r="F42" s="9" t="s">
        <v>0</v>
      </c>
    </row>
    <row r="43" spans="1:6" x14ac:dyDescent="0.25">
      <c r="A43" s="7"/>
      <c r="B43" s="161" t="s">
        <v>160</v>
      </c>
      <c r="C43" s="162"/>
      <c r="D43" s="163"/>
      <c r="E43" s="21">
        <v>1615559.06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154</v>
      </c>
      <c r="C57" s="154"/>
      <c r="D57" s="155"/>
      <c r="E57" s="22">
        <f>-E41+E40</f>
        <v>37079329.719999999</v>
      </c>
      <c r="F57" s="22">
        <f>+F39+F38+F24+F19+F18+F17+F16+F14+F13+F12+F11+F10+F9</f>
        <v>37079329.719999999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151</v>
      </c>
      <c r="C59" s="129"/>
      <c r="D59" s="129"/>
      <c r="E59" s="26">
        <v>562732.41</v>
      </c>
      <c r="F59" s="24"/>
    </row>
    <row r="60" spans="1:6" x14ac:dyDescent="0.25">
      <c r="A60" s="25" t="s">
        <v>8</v>
      </c>
      <c r="B60" s="159" t="s">
        <v>155</v>
      </c>
      <c r="C60" s="160"/>
      <c r="D60" s="160"/>
      <c r="E60" s="27">
        <v>583932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1146664.4100000001</v>
      </c>
      <c r="F62" s="24" t="s">
        <v>0</v>
      </c>
    </row>
    <row r="63" spans="1:6" x14ac:dyDescent="0.25">
      <c r="A63" s="25" t="s">
        <v>39</v>
      </c>
      <c r="B63" s="141" t="s">
        <v>156</v>
      </c>
      <c r="C63" s="142"/>
      <c r="D63" s="143"/>
      <c r="E63" s="29">
        <v>408040.61</v>
      </c>
      <c r="F63" s="24" t="s">
        <v>0</v>
      </c>
    </row>
    <row r="64" spans="1:6" x14ac:dyDescent="0.25">
      <c r="A64" s="25" t="s">
        <v>0</v>
      </c>
      <c r="B64" s="150" t="s">
        <v>161</v>
      </c>
      <c r="C64" s="151"/>
      <c r="D64" s="152"/>
      <c r="E64" s="28">
        <v>125664.83</v>
      </c>
      <c r="F64" s="24"/>
    </row>
    <row r="65" spans="1:6" x14ac:dyDescent="0.25">
      <c r="A65" s="30"/>
      <c r="B65" s="199" t="s">
        <v>162</v>
      </c>
      <c r="C65" s="200"/>
      <c r="D65" s="201"/>
      <c r="E65" s="28">
        <v>68037.990000000005</v>
      </c>
      <c r="F65" s="24"/>
    </row>
    <row r="66" spans="1:6" x14ac:dyDescent="0.25">
      <c r="A66" s="25" t="s">
        <v>0</v>
      </c>
      <c r="B66" s="150" t="s">
        <v>163</v>
      </c>
      <c r="C66" s="151"/>
      <c r="D66" s="152"/>
      <c r="E66" s="28">
        <v>71835.460000000006</v>
      </c>
      <c r="F66" s="24" t="s">
        <v>0</v>
      </c>
    </row>
    <row r="67" spans="1:6" x14ac:dyDescent="0.25">
      <c r="A67" s="25" t="s">
        <v>0</v>
      </c>
      <c r="B67" s="139" t="s">
        <v>164</v>
      </c>
      <c r="C67" s="140"/>
      <c r="D67" s="140"/>
      <c r="E67" s="28">
        <v>44303.8</v>
      </c>
      <c r="F67" s="24" t="s">
        <v>0</v>
      </c>
    </row>
    <row r="68" spans="1:6" x14ac:dyDescent="0.25">
      <c r="A68" s="25" t="s">
        <v>0</v>
      </c>
      <c r="B68" s="139" t="s">
        <v>165</v>
      </c>
      <c r="C68" s="140"/>
      <c r="D68" s="140"/>
      <c r="E68" s="28">
        <v>5980</v>
      </c>
      <c r="F68" s="24" t="s">
        <v>0</v>
      </c>
    </row>
    <row r="69" spans="1:6" x14ac:dyDescent="0.25">
      <c r="A69" s="25"/>
      <c r="B69" s="139" t="s">
        <v>166</v>
      </c>
      <c r="C69" s="140"/>
      <c r="D69" s="140"/>
      <c r="E69" s="28">
        <v>37797.69</v>
      </c>
      <c r="F69" s="24" t="s">
        <v>0</v>
      </c>
    </row>
    <row r="70" spans="1:6" x14ac:dyDescent="0.25">
      <c r="A70" s="25"/>
      <c r="B70" s="128" t="s">
        <v>167</v>
      </c>
      <c r="C70" s="129"/>
      <c r="D70" s="129"/>
      <c r="E70" s="28">
        <v>11760</v>
      </c>
      <c r="F70" s="24" t="s">
        <v>0</v>
      </c>
    </row>
    <row r="71" spans="1:6" x14ac:dyDescent="0.25">
      <c r="A71" s="25"/>
      <c r="B71" s="128" t="s">
        <v>168</v>
      </c>
      <c r="C71" s="129"/>
      <c r="D71" s="129"/>
      <c r="E71" s="28">
        <v>3040.23</v>
      </c>
      <c r="F71" s="24" t="s">
        <v>0</v>
      </c>
    </row>
    <row r="72" spans="1:6" x14ac:dyDescent="0.25">
      <c r="A72" s="25"/>
      <c r="B72" s="128" t="s">
        <v>169</v>
      </c>
      <c r="C72" s="129"/>
      <c r="D72" s="129"/>
      <c r="E72" s="28">
        <v>1694.55</v>
      </c>
      <c r="F72" s="24" t="s">
        <v>0</v>
      </c>
    </row>
    <row r="73" spans="1:6" x14ac:dyDescent="0.25">
      <c r="A73" s="25"/>
      <c r="B73" s="128" t="s">
        <v>170</v>
      </c>
      <c r="C73" s="129"/>
      <c r="D73" s="130"/>
      <c r="E73" s="31">
        <v>18066.060000000001</v>
      </c>
      <c r="F73" s="24"/>
    </row>
    <row r="74" spans="1:6" x14ac:dyDescent="0.25">
      <c r="A74" s="25"/>
      <c r="B74" s="128" t="s">
        <v>171</v>
      </c>
      <c r="C74" s="129"/>
      <c r="D74" s="130"/>
      <c r="E74" s="31">
        <v>13380</v>
      </c>
      <c r="F74" s="32"/>
    </row>
    <row r="75" spans="1:6" ht="26.25" customHeight="1" x14ac:dyDescent="0.25">
      <c r="A75" s="25"/>
      <c r="B75" s="136" t="s">
        <v>172</v>
      </c>
      <c r="C75" s="137"/>
      <c r="D75" s="138"/>
      <c r="E75" s="31">
        <v>6480</v>
      </c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157</v>
      </c>
      <c r="C83" s="132"/>
      <c r="D83" s="133"/>
      <c r="E83" s="33">
        <f>-E63+E62</f>
        <v>738623.80000000016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activeCell="I16" sqref="I16"/>
    </sheetView>
  </sheetViews>
  <sheetFormatPr defaultRowHeight="15" x14ac:dyDescent="0.25"/>
  <cols>
    <col min="2" max="2" width="17.28515625" customWidth="1"/>
    <col min="3" max="3" width="13.7109375" customWidth="1"/>
    <col min="4" max="4" width="14" customWidth="1"/>
    <col min="5" max="5" width="19.7109375" customWidth="1"/>
    <col min="6" max="6" width="22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134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135</v>
      </c>
      <c r="C7" s="171"/>
      <c r="D7" s="172"/>
      <c r="E7" s="8">
        <v>49117354.640000001</v>
      </c>
      <c r="F7" s="9"/>
    </row>
    <row r="8" spans="1:7" x14ac:dyDescent="0.25">
      <c r="A8" s="7" t="s">
        <v>8</v>
      </c>
      <c r="B8" s="193" t="s">
        <v>137</v>
      </c>
      <c r="C8" s="194"/>
      <c r="D8" s="195"/>
      <c r="E8" s="10">
        <v>2563363.9700000002</v>
      </c>
      <c r="F8" s="11"/>
    </row>
    <row r="9" spans="1:7" x14ac:dyDescent="0.25">
      <c r="A9" s="12">
        <v>2.1</v>
      </c>
      <c r="B9" s="161" t="s">
        <v>142</v>
      </c>
      <c r="C9" s="162"/>
      <c r="D9" s="163"/>
      <c r="E9" s="9">
        <v>2261440.96</v>
      </c>
      <c r="F9" s="9">
        <v>16123.4</v>
      </c>
      <c r="G9" s="63" t="s">
        <v>0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17188979.109999999</v>
      </c>
    </row>
    <row r="12" spans="1:7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146247.38</v>
      </c>
      <c r="G13" s="63" t="s">
        <v>0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16356903.029999999</v>
      </c>
      <c r="G17" s="63" t="s">
        <v>0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2302878.4700000002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38761.980000000003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1400</v>
      </c>
      <c r="F24" s="13">
        <v>89442.26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>
        <v>0</v>
      </c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143</v>
      </c>
      <c r="C32" s="162"/>
      <c r="D32" s="163"/>
      <c r="E32" s="9">
        <v>296786.46000000002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>
        <v>3736.55</v>
      </c>
      <c r="F37" s="13" t="s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-37797.69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51680718.609999999</v>
      </c>
      <c r="F40" s="9" t="s">
        <v>0</v>
      </c>
    </row>
    <row r="41" spans="1:6" x14ac:dyDescent="0.25">
      <c r="A41" s="7" t="s">
        <v>39</v>
      </c>
      <c r="B41" s="173" t="s">
        <v>136</v>
      </c>
      <c r="C41" s="174"/>
      <c r="D41" s="175"/>
      <c r="E41" s="20">
        <v>13024863.16</v>
      </c>
      <c r="F41" s="9" t="s">
        <v>0</v>
      </c>
    </row>
    <row r="42" spans="1:6" x14ac:dyDescent="0.25">
      <c r="A42" s="7"/>
      <c r="B42" s="161" t="s">
        <v>144</v>
      </c>
      <c r="C42" s="162"/>
      <c r="D42" s="163"/>
      <c r="E42" s="21">
        <v>33355.21</v>
      </c>
      <c r="F42" s="9" t="s">
        <v>0</v>
      </c>
    </row>
    <row r="43" spans="1:6" x14ac:dyDescent="0.25">
      <c r="A43" s="7"/>
      <c r="B43" s="161" t="s">
        <v>145</v>
      </c>
      <c r="C43" s="162"/>
      <c r="D43" s="163"/>
      <c r="E43" s="21">
        <v>3222</v>
      </c>
      <c r="F43" s="13"/>
    </row>
    <row r="44" spans="1:6" x14ac:dyDescent="0.25">
      <c r="A44" s="7"/>
      <c r="B44" s="161" t="s">
        <v>146</v>
      </c>
      <c r="C44" s="162"/>
      <c r="D44" s="163"/>
      <c r="E44" s="21">
        <v>10392260.84</v>
      </c>
      <c r="F44" s="13" t="s">
        <v>0</v>
      </c>
    </row>
    <row r="45" spans="1:6" x14ac:dyDescent="0.25">
      <c r="A45" s="7"/>
      <c r="B45" s="167" t="s">
        <v>147</v>
      </c>
      <c r="C45" s="168"/>
      <c r="D45" s="169"/>
      <c r="E45" s="9">
        <v>2596025.11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138</v>
      </c>
      <c r="C57" s="154"/>
      <c r="D57" s="155"/>
      <c r="E57" s="22">
        <f>-E41+E40</f>
        <v>38655855.450000003</v>
      </c>
      <c r="F57" s="22">
        <f>+F39+F38+F24+F19+F18+F17+F16+F14+F13+F12+F11+F10+F9</f>
        <v>38655855.449999996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135</v>
      </c>
      <c r="C59" s="129"/>
      <c r="D59" s="129"/>
      <c r="E59" s="26">
        <v>623630.69999999995</v>
      </c>
      <c r="F59" s="24"/>
    </row>
    <row r="60" spans="1:7" x14ac:dyDescent="0.25">
      <c r="A60" s="25" t="s">
        <v>8</v>
      </c>
      <c r="B60" s="159" t="s">
        <v>139</v>
      </c>
      <c r="C60" s="160"/>
      <c r="D60" s="160"/>
      <c r="E60" s="27">
        <v>237347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860977.7</v>
      </c>
      <c r="F62" s="24" t="s">
        <v>0</v>
      </c>
    </row>
    <row r="63" spans="1:7" x14ac:dyDescent="0.25">
      <c r="A63" s="25" t="s">
        <v>39</v>
      </c>
      <c r="B63" s="141" t="s">
        <v>140</v>
      </c>
      <c r="C63" s="142"/>
      <c r="D63" s="143"/>
      <c r="E63" s="29">
        <v>298245.28999999998</v>
      </c>
      <c r="F63" s="24" t="s">
        <v>0</v>
      </c>
    </row>
    <row r="64" spans="1:7" x14ac:dyDescent="0.25">
      <c r="A64" s="25" t="s">
        <v>0</v>
      </c>
      <c r="B64" s="150" t="s">
        <v>148</v>
      </c>
      <c r="C64" s="151"/>
      <c r="D64" s="152"/>
      <c r="E64" s="28">
        <v>1458.83</v>
      </c>
      <c r="F64" s="24"/>
    </row>
    <row r="65" spans="1:6" x14ac:dyDescent="0.25">
      <c r="A65" s="30"/>
      <c r="B65" s="199" t="s">
        <v>149</v>
      </c>
      <c r="C65" s="200"/>
      <c r="D65" s="201"/>
      <c r="E65" s="28">
        <v>296786.46000000002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141</v>
      </c>
      <c r="C83" s="132"/>
      <c r="D83" s="133"/>
      <c r="E83" s="33">
        <f>-E63+E62</f>
        <v>562732.40999999992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workbookViewId="0">
      <selection sqref="A1:F109"/>
    </sheetView>
  </sheetViews>
  <sheetFormatPr defaultRowHeight="15" x14ac:dyDescent="0.25"/>
  <cols>
    <col min="2" max="2" width="17.28515625" customWidth="1"/>
    <col min="3" max="3" width="12.7109375" customWidth="1"/>
    <col min="4" max="4" width="12.28515625" customWidth="1"/>
    <col min="5" max="5" width="19.28515625" customWidth="1"/>
    <col min="6" max="6" width="23.285156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113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114</v>
      </c>
      <c r="C7" s="171"/>
      <c r="D7" s="172"/>
      <c r="E7" s="8">
        <v>51036863.170000002</v>
      </c>
      <c r="F7" s="9"/>
    </row>
    <row r="8" spans="1:7" x14ac:dyDescent="0.25">
      <c r="A8" s="7" t="s">
        <v>8</v>
      </c>
      <c r="B8" s="193" t="s">
        <v>115</v>
      </c>
      <c r="C8" s="194"/>
      <c r="D8" s="195"/>
      <c r="E8" s="10">
        <v>68859.63</v>
      </c>
      <c r="F8" s="11"/>
    </row>
    <row r="9" spans="1:7" x14ac:dyDescent="0.25">
      <c r="A9" s="12">
        <v>2.1</v>
      </c>
      <c r="B9" s="161" t="s">
        <v>96</v>
      </c>
      <c r="C9" s="162"/>
      <c r="D9" s="163"/>
      <c r="E9" s="9" t="s">
        <v>0</v>
      </c>
      <c r="F9" s="9">
        <v>45742.06</v>
      </c>
      <c r="G9" s="63" t="s">
        <v>0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13358.95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17188979.109999999</v>
      </c>
    </row>
    <row r="12" spans="1:7" x14ac:dyDescent="0.25">
      <c r="A12" s="14">
        <v>2.4</v>
      </c>
      <c r="B12" s="161" t="s">
        <v>11</v>
      </c>
      <c r="C12" s="162"/>
      <c r="D12" s="163"/>
      <c r="E12" s="9" t="s">
        <v>0</v>
      </c>
      <c r="F12" s="13">
        <v>10105.469999999999</v>
      </c>
      <c r="G12" s="63" t="s">
        <v>0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149469.38</v>
      </c>
      <c r="G13" s="63" t="s">
        <v>0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97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26749163.870000001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2302878.4700000002</v>
      </c>
      <c r="G18" s="63" t="s">
        <v>0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38761.980000000003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1050</v>
      </c>
      <c r="F24" s="13">
        <v>88042.26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>
        <v>0</v>
      </c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106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117</v>
      </c>
      <c r="C34" s="162"/>
      <c r="D34" s="163"/>
      <c r="E34" s="9">
        <v>65548.33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116</v>
      </c>
      <c r="C37" s="177"/>
      <c r="D37" s="178"/>
      <c r="E37" s="9">
        <v>2261.3000000000002</v>
      </c>
      <c r="F37" s="13" t="s">
        <v>0</v>
      </c>
    </row>
    <row r="38" spans="1:6" x14ac:dyDescent="0.25">
      <c r="A38" s="14">
        <v>2.29</v>
      </c>
      <c r="B38" s="176" t="s">
        <v>35</v>
      </c>
      <c r="C38" s="177"/>
      <c r="D38" s="178"/>
      <c r="E38" s="9"/>
      <c r="F38" s="13"/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0.32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51105722.800000004</v>
      </c>
      <c r="F40" s="9" t="s">
        <v>0</v>
      </c>
    </row>
    <row r="41" spans="1:6" x14ac:dyDescent="0.25">
      <c r="A41" s="7" t="s">
        <v>39</v>
      </c>
      <c r="B41" s="173" t="s">
        <v>118</v>
      </c>
      <c r="C41" s="174"/>
      <c r="D41" s="175"/>
      <c r="E41" s="20">
        <v>1988368.16</v>
      </c>
      <c r="F41" s="9" t="s">
        <v>0</v>
      </c>
    </row>
    <row r="42" spans="1:6" x14ac:dyDescent="0.25">
      <c r="A42" s="7"/>
      <c r="B42" s="161" t="s">
        <v>119</v>
      </c>
      <c r="C42" s="162"/>
      <c r="D42" s="163"/>
      <c r="E42" s="21">
        <v>1100</v>
      </c>
      <c r="F42" s="9" t="s">
        <v>0</v>
      </c>
    </row>
    <row r="43" spans="1:6" x14ac:dyDescent="0.25">
      <c r="A43" s="7"/>
      <c r="B43" s="161" t="s">
        <v>120</v>
      </c>
      <c r="C43" s="162"/>
      <c r="D43" s="163"/>
      <c r="E43" s="21">
        <v>282172.40000000002</v>
      </c>
      <c r="F43" s="13"/>
    </row>
    <row r="44" spans="1:6" x14ac:dyDescent="0.25">
      <c r="A44" s="7"/>
      <c r="B44" s="161" t="s">
        <v>121</v>
      </c>
      <c r="C44" s="162"/>
      <c r="D44" s="163"/>
      <c r="E44" s="21">
        <v>75919.87</v>
      </c>
      <c r="F44" s="13" t="s">
        <v>0</v>
      </c>
    </row>
    <row r="45" spans="1:6" x14ac:dyDescent="0.25">
      <c r="A45" s="7"/>
      <c r="B45" s="167" t="s">
        <v>122</v>
      </c>
      <c r="C45" s="168"/>
      <c r="D45" s="169"/>
      <c r="E45" s="9">
        <v>393654</v>
      </c>
      <c r="F45" s="13"/>
    </row>
    <row r="46" spans="1:6" x14ac:dyDescent="0.25">
      <c r="A46" s="7"/>
      <c r="B46" s="161" t="s">
        <v>123</v>
      </c>
      <c r="C46" s="162"/>
      <c r="D46" s="163"/>
      <c r="E46" s="9">
        <v>45962.400000000001</v>
      </c>
      <c r="F46" s="13" t="s">
        <v>0</v>
      </c>
    </row>
    <row r="47" spans="1:6" x14ac:dyDescent="0.25">
      <c r="A47" s="7"/>
      <c r="B47" s="161" t="s">
        <v>124</v>
      </c>
      <c r="C47" s="162"/>
      <c r="D47" s="163"/>
      <c r="E47" s="9">
        <v>7286.4</v>
      </c>
      <c r="F47" s="13" t="s">
        <v>0</v>
      </c>
    </row>
    <row r="48" spans="1:6" x14ac:dyDescent="0.25">
      <c r="A48" s="7"/>
      <c r="B48" s="161" t="s">
        <v>125</v>
      </c>
      <c r="C48" s="162"/>
      <c r="D48" s="163"/>
      <c r="E48" s="9">
        <v>507003.99</v>
      </c>
      <c r="F48" s="13"/>
    </row>
    <row r="49" spans="1:7" x14ac:dyDescent="0.25">
      <c r="A49" s="7"/>
      <c r="B49" s="161" t="s">
        <v>126</v>
      </c>
      <c r="C49" s="162"/>
      <c r="D49" s="163"/>
      <c r="E49" s="9">
        <v>675269.1</v>
      </c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127</v>
      </c>
      <c r="C57" s="154"/>
      <c r="D57" s="155"/>
      <c r="E57" s="22">
        <f>-E41+E40</f>
        <v>49117354.640000008</v>
      </c>
      <c r="F57" s="22">
        <f>+F39+F24+F22+F19+F18+F17+F16+F15+F14+F13+F12+F11+F10+F9</f>
        <v>49117354.640000001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114</v>
      </c>
      <c r="C59" s="129"/>
      <c r="D59" s="129"/>
      <c r="E59" s="26">
        <v>574510.66</v>
      </c>
      <c r="F59" s="24"/>
    </row>
    <row r="60" spans="1:7" x14ac:dyDescent="0.25">
      <c r="A60" s="25" t="s">
        <v>8</v>
      </c>
      <c r="B60" s="159" t="s">
        <v>128</v>
      </c>
      <c r="C60" s="160"/>
      <c r="D60" s="160"/>
      <c r="E60" s="27">
        <v>161600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736110.66</v>
      </c>
      <c r="F62" s="24" t="s">
        <v>0</v>
      </c>
    </row>
    <row r="63" spans="1:7" x14ac:dyDescent="0.25">
      <c r="A63" s="25" t="s">
        <v>39</v>
      </c>
      <c r="B63" s="141" t="s">
        <v>129</v>
      </c>
      <c r="C63" s="142"/>
      <c r="D63" s="143"/>
      <c r="E63" s="29">
        <v>112479.96</v>
      </c>
      <c r="F63" s="24" t="s">
        <v>0</v>
      </c>
    </row>
    <row r="64" spans="1:7" x14ac:dyDescent="0.25">
      <c r="A64" s="25" t="s">
        <v>0</v>
      </c>
      <c r="B64" s="150" t="s">
        <v>133</v>
      </c>
      <c r="C64" s="151"/>
      <c r="D64" s="152"/>
      <c r="E64" s="28">
        <v>32804.5</v>
      </c>
      <c r="F64" s="24"/>
    </row>
    <row r="65" spans="1:6" x14ac:dyDescent="0.25">
      <c r="A65" s="30"/>
      <c r="B65" s="199" t="s">
        <v>130</v>
      </c>
      <c r="C65" s="200"/>
      <c r="D65" s="201"/>
      <c r="E65" s="28">
        <v>65548.33</v>
      </c>
      <c r="F65" s="24"/>
    </row>
    <row r="66" spans="1:6" x14ac:dyDescent="0.25">
      <c r="A66" s="25" t="s">
        <v>0</v>
      </c>
      <c r="B66" s="150" t="s">
        <v>131</v>
      </c>
      <c r="C66" s="151"/>
      <c r="D66" s="152"/>
      <c r="E66" s="28">
        <v>14127.13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132</v>
      </c>
      <c r="C83" s="132"/>
      <c r="D83" s="133"/>
      <c r="E83" s="33">
        <f>-E63+E62</f>
        <v>623630.70000000007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09"/>
  <sheetViews>
    <sheetView topLeftCell="A16" workbookViewId="0">
      <selection activeCell="H29" sqref="H29"/>
    </sheetView>
  </sheetViews>
  <sheetFormatPr defaultRowHeight="15" x14ac:dyDescent="0.25"/>
  <cols>
    <col min="2" max="2" width="16.85546875" customWidth="1"/>
    <col min="3" max="3" width="12.28515625" customWidth="1"/>
    <col min="4" max="4" width="10.28515625" customWidth="1"/>
    <col min="5" max="5" width="20.4257812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91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92</v>
      </c>
      <c r="C7" s="171"/>
      <c r="D7" s="172"/>
      <c r="E7" s="8">
        <v>65924726.369999997</v>
      </c>
      <c r="F7" s="9"/>
    </row>
    <row r="8" spans="1:7" x14ac:dyDescent="0.25">
      <c r="A8" s="7" t="s">
        <v>8</v>
      </c>
      <c r="B8" s="193" t="s">
        <v>93</v>
      </c>
      <c r="C8" s="194"/>
      <c r="D8" s="195"/>
      <c r="E8" s="10">
        <v>43356171.32</v>
      </c>
      <c r="F8" s="11"/>
    </row>
    <row r="9" spans="1:7" x14ac:dyDescent="0.25">
      <c r="A9" s="12">
        <v>2.1</v>
      </c>
      <c r="B9" s="161" t="s">
        <v>96</v>
      </c>
      <c r="C9" s="162"/>
      <c r="D9" s="163"/>
      <c r="E9" s="9">
        <v>35530799.289999999</v>
      </c>
      <c r="F9" s="9">
        <v>43480.76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 t="s">
        <v>0</v>
      </c>
      <c r="F10" s="13">
        <v>688628.05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17188979.109999999</v>
      </c>
    </row>
    <row r="12" spans="1:7" x14ac:dyDescent="0.25">
      <c r="A12" s="14">
        <v>2.4</v>
      </c>
      <c r="B12" s="161" t="s">
        <v>11</v>
      </c>
      <c r="C12" s="162"/>
      <c r="D12" s="163"/>
      <c r="E12" s="9">
        <v>517109.46</v>
      </c>
      <c r="F12" s="13">
        <v>517109.46</v>
      </c>
    </row>
    <row r="13" spans="1:7" x14ac:dyDescent="0.25">
      <c r="A13" s="12">
        <v>2.4</v>
      </c>
      <c r="B13" s="161" t="s">
        <v>69</v>
      </c>
      <c r="C13" s="162"/>
      <c r="D13" s="163"/>
      <c r="E13" s="9" t="s">
        <v>0</v>
      </c>
      <c r="F13" s="9">
        <v>195431.78</v>
      </c>
      <c r="G13" s="63" t="s">
        <v>0</v>
      </c>
    </row>
    <row r="14" spans="1:7" x14ac:dyDescent="0.25">
      <c r="A14" s="12">
        <v>2.5</v>
      </c>
      <c r="B14" s="161" t="s">
        <v>68</v>
      </c>
      <c r="C14" s="162"/>
      <c r="D14" s="163"/>
      <c r="E14" s="9" t="s">
        <v>0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-65548.33</v>
      </c>
    </row>
    <row r="16" spans="1:7" x14ac:dyDescent="0.25">
      <c r="A16" s="12">
        <v>2.7</v>
      </c>
      <c r="B16" s="161" t="s">
        <v>97</v>
      </c>
      <c r="C16" s="162"/>
      <c r="D16" s="163"/>
      <c r="E16" s="9">
        <v>2467768.17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64</v>
      </c>
      <c r="C17" s="162"/>
      <c r="D17" s="163"/>
      <c r="E17" s="9" t="s">
        <v>0</v>
      </c>
      <c r="F17" s="13">
        <v>26749163.870000001</v>
      </c>
    </row>
    <row r="18" spans="1:7" x14ac:dyDescent="0.25">
      <c r="A18" s="12">
        <v>2.9</v>
      </c>
      <c r="B18" s="161" t="s">
        <v>70</v>
      </c>
      <c r="C18" s="162"/>
      <c r="D18" s="163"/>
      <c r="E18" s="9" t="s">
        <v>0</v>
      </c>
      <c r="F18" s="13">
        <v>2310164.87</v>
      </c>
      <c r="G18" s="63" t="s">
        <v>0</v>
      </c>
    </row>
    <row r="19" spans="1:7" x14ac:dyDescent="0.25">
      <c r="A19" s="16">
        <v>2.1</v>
      </c>
      <c r="B19" s="161" t="s">
        <v>65</v>
      </c>
      <c r="C19" s="162"/>
      <c r="D19" s="163"/>
      <c r="E19" s="9" t="s">
        <v>0</v>
      </c>
      <c r="F19" s="17">
        <v>397954.25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66</v>
      </c>
      <c r="C21" s="162"/>
      <c r="D21" s="163"/>
      <c r="E21" s="9" t="s">
        <v>0</v>
      </c>
      <c r="F21" s="13"/>
    </row>
    <row r="22" spans="1:7" x14ac:dyDescent="0.25">
      <c r="A22" s="12">
        <v>2.13</v>
      </c>
      <c r="B22" s="183" t="s">
        <v>71</v>
      </c>
      <c r="C22" s="184"/>
      <c r="D22" s="185"/>
      <c r="E22" s="9">
        <v>0</v>
      </c>
      <c r="F22" s="13">
        <v>393654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86992.58</v>
      </c>
      <c r="G24" s="63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7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7" x14ac:dyDescent="0.25">
      <c r="A27" s="12">
        <v>2.1800000000000002</v>
      </c>
      <c r="B27" s="161" t="s">
        <v>18</v>
      </c>
      <c r="C27" s="162"/>
      <c r="D27" s="163"/>
      <c r="E27" s="9">
        <v>0</v>
      </c>
      <c r="F27" s="13"/>
    </row>
    <row r="28" spans="1:7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7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106</v>
      </c>
      <c r="C32" s="162"/>
      <c r="D32" s="163"/>
      <c r="E32" s="9">
        <v>4838094.4000000004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29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34</v>
      </c>
      <c r="C37" s="177"/>
      <c r="D37" s="178"/>
      <c r="E37" s="9" t="s">
        <v>0</v>
      </c>
      <c r="F37" s="13" t="s">
        <v>0</v>
      </c>
    </row>
    <row r="38" spans="1:6" x14ac:dyDescent="0.25">
      <c r="A38" s="14">
        <v>2.29</v>
      </c>
      <c r="B38" s="176" t="s">
        <v>35</v>
      </c>
      <c r="C38" s="177"/>
      <c r="D38" s="178"/>
      <c r="E38" s="9"/>
      <c r="F38" s="13"/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109280897.69</v>
      </c>
      <c r="F40" s="9" t="s">
        <v>0</v>
      </c>
    </row>
    <row r="41" spans="1:6" x14ac:dyDescent="0.25">
      <c r="A41" s="7" t="s">
        <v>39</v>
      </c>
      <c r="B41" s="173" t="s">
        <v>94</v>
      </c>
      <c r="C41" s="174"/>
      <c r="D41" s="175"/>
      <c r="E41" s="20">
        <v>58244034.520000003</v>
      </c>
      <c r="F41" s="9" t="s">
        <v>0</v>
      </c>
    </row>
    <row r="42" spans="1:6" x14ac:dyDescent="0.25">
      <c r="A42" s="7"/>
      <c r="B42" s="161" t="s">
        <v>98</v>
      </c>
      <c r="C42" s="162"/>
      <c r="D42" s="163"/>
      <c r="E42" s="21">
        <v>40325412.840000004</v>
      </c>
      <c r="F42" s="9" t="s">
        <v>0</v>
      </c>
    </row>
    <row r="43" spans="1:6" x14ac:dyDescent="0.25">
      <c r="A43" s="7"/>
      <c r="B43" s="161" t="s">
        <v>99</v>
      </c>
      <c r="C43" s="162"/>
      <c r="D43" s="163"/>
      <c r="E43" s="21">
        <v>925047.98</v>
      </c>
      <c r="F43" s="13"/>
    </row>
    <row r="44" spans="1:6" x14ac:dyDescent="0.25">
      <c r="A44" s="7"/>
      <c r="B44" s="161" t="s">
        <v>100</v>
      </c>
      <c r="C44" s="162"/>
      <c r="D44" s="163"/>
      <c r="E44" s="21">
        <v>3742210.79</v>
      </c>
      <c r="F44" s="13" t="s">
        <v>0</v>
      </c>
    </row>
    <row r="45" spans="1:6" x14ac:dyDescent="0.25">
      <c r="A45" s="7"/>
      <c r="B45" s="167" t="s">
        <v>101</v>
      </c>
      <c r="C45" s="168"/>
      <c r="D45" s="169"/>
      <c r="E45" s="9">
        <v>7892386.7800000003</v>
      </c>
      <c r="F45" s="13"/>
    </row>
    <row r="46" spans="1:6" x14ac:dyDescent="0.25">
      <c r="A46" s="7"/>
      <c r="B46" s="161" t="s">
        <v>102</v>
      </c>
      <c r="C46" s="162"/>
      <c r="D46" s="163"/>
      <c r="E46" s="9">
        <v>5147903.05</v>
      </c>
      <c r="F46" s="13" t="s">
        <v>0</v>
      </c>
    </row>
    <row r="47" spans="1:6" x14ac:dyDescent="0.25">
      <c r="A47" s="7"/>
      <c r="B47" s="161" t="s">
        <v>103</v>
      </c>
      <c r="C47" s="162"/>
      <c r="D47" s="163"/>
      <c r="E47" s="9">
        <v>211072.99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95</v>
      </c>
      <c r="C57" s="154"/>
      <c r="D57" s="155"/>
      <c r="E57" s="22">
        <f>-E41+E40</f>
        <v>51036863.169999994</v>
      </c>
      <c r="F57" s="22">
        <f>+F39+F24+F22+F19+F18+F17+F16+F15+F14+F13+F12+F11+F10+F9</f>
        <v>51036863.169999994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92</v>
      </c>
      <c r="C59" s="129"/>
      <c r="D59" s="129"/>
      <c r="E59" s="26">
        <v>6374850.6100000003</v>
      </c>
      <c r="F59" s="24"/>
    </row>
    <row r="60" spans="1:7" x14ac:dyDescent="0.25">
      <c r="A60" s="25" t="s">
        <v>8</v>
      </c>
      <c r="B60" s="159" t="s">
        <v>104</v>
      </c>
      <c r="C60" s="160"/>
      <c r="D60" s="160"/>
      <c r="E60" s="27">
        <v>444580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6819430.6100000003</v>
      </c>
      <c r="F62" s="24" t="s">
        <v>0</v>
      </c>
    </row>
    <row r="63" spans="1:7" x14ac:dyDescent="0.25">
      <c r="A63" s="25" t="s">
        <v>39</v>
      </c>
      <c r="B63" s="141" t="s">
        <v>105</v>
      </c>
      <c r="C63" s="142"/>
      <c r="D63" s="143"/>
      <c r="E63" s="29">
        <v>6244919.9500000002</v>
      </c>
      <c r="F63" s="24" t="s">
        <v>0</v>
      </c>
    </row>
    <row r="64" spans="1:7" x14ac:dyDescent="0.25">
      <c r="A64" s="25" t="s">
        <v>0</v>
      </c>
      <c r="B64" s="150" t="s">
        <v>107</v>
      </c>
      <c r="C64" s="151"/>
      <c r="D64" s="152"/>
      <c r="E64" s="28">
        <v>4838094.4000000004</v>
      </c>
      <c r="F64" s="24"/>
    </row>
    <row r="65" spans="1:6" x14ac:dyDescent="0.25">
      <c r="A65" s="30"/>
      <c r="B65" s="199" t="s">
        <v>108</v>
      </c>
      <c r="C65" s="200"/>
      <c r="D65" s="201"/>
      <c r="E65" s="28">
        <v>1406825.55</v>
      </c>
      <c r="F65" s="24"/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109</v>
      </c>
      <c r="C83" s="132"/>
      <c r="D83" s="133"/>
      <c r="E83" s="33">
        <f>-E63+E62</f>
        <v>574510.66000000015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110</v>
      </c>
      <c r="C85" s="127"/>
      <c r="D85" s="127"/>
      <c r="E85" s="37">
        <v>4304456</v>
      </c>
      <c r="F85" s="35"/>
    </row>
    <row r="86" spans="1:6" x14ac:dyDescent="0.25">
      <c r="A86" s="36" t="s">
        <v>8</v>
      </c>
      <c r="B86" s="110" t="s">
        <v>111</v>
      </c>
      <c r="C86" s="111"/>
      <c r="D86" s="112"/>
      <c r="E86" s="37">
        <v>0</v>
      </c>
      <c r="F86" s="35"/>
    </row>
    <row r="87" spans="1:6" x14ac:dyDescent="0.25">
      <c r="A87" s="36"/>
      <c r="B87" s="110" t="s">
        <v>0</v>
      </c>
      <c r="C87" s="111"/>
      <c r="D87" s="112"/>
      <c r="E87" s="38" t="s">
        <v>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112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" customWidth="1"/>
    <col min="4" max="4" width="14.7109375" customWidth="1"/>
    <col min="5" max="5" width="18.7109375" customWidth="1"/>
    <col min="6" max="6" width="22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2465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2466</v>
      </c>
      <c r="C7" s="171"/>
      <c r="D7" s="172"/>
      <c r="E7" s="8">
        <v>28848266.789999999</v>
      </c>
      <c r="F7" s="9"/>
    </row>
    <row r="8" spans="1:6" x14ac:dyDescent="0.25">
      <c r="A8" s="7" t="s">
        <v>8</v>
      </c>
      <c r="B8" s="193" t="s">
        <v>2472</v>
      </c>
      <c r="C8" s="194"/>
      <c r="D8" s="195"/>
      <c r="E8" s="10">
        <v>36825.94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17962357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4429506.96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345837.12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550</v>
      </c>
      <c r="F24" s="13">
        <v>62763.32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>
        <v>36275.94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28885092.73</v>
      </c>
      <c r="F40" s="9" t="s">
        <v>0</v>
      </c>
    </row>
    <row r="41" spans="1:6" x14ac:dyDescent="0.25">
      <c r="A41" s="7" t="s">
        <v>39</v>
      </c>
      <c r="B41" s="173" t="s">
        <v>2467</v>
      </c>
      <c r="C41" s="174"/>
      <c r="D41" s="175"/>
      <c r="E41" s="20">
        <v>1964959.24</v>
      </c>
      <c r="F41" s="9" t="s">
        <v>0</v>
      </c>
    </row>
    <row r="42" spans="1:6" x14ac:dyDescent="0.25">
      <c r="A42" s="7"/>
      <c r="B42" s="161" t="s">
        <v>2473</v>
      </c>
      <c r="C42" s="162"/>
      <c r="D42" s="163"/>
      <c r="E42" s="21">
        <v>36275.94</v>
      </c>
      <c r="F42" s="9" t="s">
        <v>0</v>
      </c>
    </row>
    <row r="43" spans="1:6" x14ac:dyDescent="0.25">
      <c r="A43" s="7"/>
      <c r="B43" s="161" t="s">
        <v>2474</v>
      </c>
      <c r="C43" s="162"/>
      <c r="D43" s="163"/>
      <c r="E43" s="21">
        <v>16285.5</v>
      </c>
      <c r="F43" s="13" t="s">
        <v>0</v>
      </c>
    </row>
    <row r="44" spans="1:6" x14ac:dyDescent="0.25">
      <c r="A44" s="7"/>
      <c r="B44" s="161" t="s">
        <v>2475</v>
      </c>
      <c r="C44" s="162"/>
      <c r="D44" s="163"/>
      <c r="E44" s="21">
        <v>40725</v>
      </c>
      <c r="F44" s="13" t="s">
        <v>0</v>
      </c>
    </row>
    <row r="45" spans="1:6" x14ac:dyDescent="0.25">
      <c r="A45" s="7"/>
      <c r="B45" s="167" t="s">
        <v>2476</v>
      </c>
      <c r="C45" s="168"/>
      <c r="D45" s="169"/>
      <c r="E45" s="9">
        <v>1871672.8</v>
      </c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2468</v>
      </c>
      <c r="C57" s="154"/>
      <c r="D57" s="155"/>
      <c r="E57" s="22">
        <f>-E41+E40</f>
        <v>26920133.490000002</v>
      </c>
      <c r="F57" s="22">
        <f>SUM(F7:F56)</f>
        <v>26920133.490000002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2466</v>
      </c>
      <c r="C59" s="129"/>
      <c r="D59" s="129"/>
      <c r="E59" s="26">
        <v>2611374.02</v>
      </c>
      <c r="F59" s="24"/>
    </row>
    <row r="60" spans="1:6" x14ac:dyDescent="0.25">
      <c r="A60" s="25" t="s">
        <v>8</v>
      </c>
      <c r="B60" s="159" t="s">
        <v>2469</v>
      </c>
      <c r="C60" s="160"/>
      <c r="D60" s="160"/>
      <c r="E60" s="27">
        <v>326949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2938323.02</v>
      </c>
      <c r="F62" s="24" t="s">
        <v>0</v>
      </c>
    </row>
    <row r="63" spans="1:6" x14ac:dyDescent="0.25">
      <c r="A63" s="25" t="s">
        <v>39</v>
      </c>
      <c r="B63" s="141" t="s">
        <v>2470</v>
      </c>
      <c r="C63" s="142"/>
      <c r="D63" s="143"/>
      <c r="E63" s="29">
        <v>37085.94</v>
      </c>
      <c r="F63" s="24"/>
    </row>
    <row r="64" spans="1:6" x14ac:dyDescent="0.25">
      <c r="A64" s="25" t="s">
        <v>0</v>
      </c>
      <c r="B64" s="199" t="s">
        <v>2477</v>
      </c>
      <c r="C64" s="200"/>
      <c r="D64" s="201"/>
      <c r="E64" s="28">
        <v>810</v>
      </c>
      <c r="F64" s="24"/>
    </row>
    <row r="65" spans="1:6" x14ac:dyDescent="0.25">
      <c r="A65" s="30"/>
      <c r="B65" s="199" t="s">
        <v>2478</v>
      </c>
      <c r="C65" s="200"/>
      <c r="D65" s="201"/>
      <c r="E65" s="28">
        <v>36275.94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2471</v>
      </c>
      <c r="C85" s="132"/>
      <c r="D85" s="133"/>
      <c r="E85" s="33">
        <f>-E63+E62</f>
        <v>2901237.08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09"/>
  <sheetViews>
    <sheetView topLeftCell="A19" workbookViewId="0">
      <selection activeCell="H40" sqref="H40"/>
    </sheetView>
  </sheetViews>
  <sheetFormatPr defaultRowHeight="15" x14ac:dyDescent="0.25"/>
  <cols>
    <col min="2" max="2" width="16" customWidth="1"/>
    <col min="3" max="3" width="13" customWidth="1"/>
    <col min="4" max="4" width="13.5703125" customWidth="1"/>
    <col min="5" max="5" width="22.140625" customWidth="1"/>
    <col min="6" max="6" width="23.7109375" customWidth="1"/>
    <col min="7" max="7" width="12.855468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55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56</v>
      </c>
      <c r="C7" s="171"/>
      <c r="D7" s="172"/>
      <c r="E7" s="8">
        <v>60364376.280000001</v>
      </c>
      <c r="F7" s="9"/>
    </row>
    <row r="8" spans="1:7" x14ac:dyDescent="0.25">
      <c r="A8" s="7" t="s">
        <v>8</v>
      </c>
      <c r="B8" s="193" t="s">
        <v>57</v>
      </c>
      <c r="C8" s="194"/>
      <c r="D8" s="195"/>
      <c r="E8" s="10">
        <v>44895464.979999997</v>
      </c>
      <c r="F8" s="11"/>
    </row>
    <row r="9" spans="1:7" x14ac:dyDescent="0.25">
      <c r="A9" s="12">
        <v>2.1</v>
      </c>
      <c r="B9" s="161" t="s">
        <v>9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67</v>
      </c>
      <c r="C10" s="162"/>
      <c r="D10" s="163"/>
      <c r="E10" s="9">
        <v>4186500</v>
      </c>
      <c r="F10" s="13">
        <v>4430838.84</v>
      </c>
      <c r="G10" s="63"/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17188979.109999999</v>
      </c>
    </row>
    <row r="12" spans="1:7" x14ac:dyDescent="0.25">
      <c r="A12" s="14">
        <v>2.4</v>
      </c>
      <c r="B12" s="161" t="s">
        <v>11</v>
      </c>
      <c r="C12" s="162"/>
      <c r="D12" s="163"/>
      <c r="E12" s="9">
        <v>0</v>
      </c>
      <c r="F12" s="13">
        <v>0</v>
      </c>
    </row>
    <row r="13" spans="1:7" x14ac:dyDescent="0.25">
      <c r="A13" s="12">
        <v>2.4</v>
      </c>
      <c r="B13" s="161" t="s">
        <v>69</v>
      </c>
      <c r="C13" s="162"/>
      <c r="D13" s="163"/>
      <c r="E13" s="9">
        <v>7458083.3300000001</v>
      </c>
      <c r="F13" s="9">
        <v>13235721.609999999</v>
      </c>
      <c r="G13" s="63"/>
    </row>
    <row r="14" spans="1:7" x14ac:dyDescent="0.25">
      <c r="A14" s="12">
        <v>2.5</v>
      </c>
      <c r="B14" s="161" t="s">
        <v>68</v>
      </c>
      <c r="C14" s="162"/>
      <c r="D14" s="163"/>
      <c r="E14" s="9">
        <v>285125</v>
      </c>
      <c r="F14" s="13">
        <v>9937.64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-65548.33</v>
      </c>
    </row>
    <row r="16" spans="1:7" x14ac:dyDescent="0.25">
      <c r="A16" s="12">
        <v>2.7</v>
      </c>
      <c r="B16" s="161" t="s">
        <v>13</v>
      </c>
      <c r="C16" s="162"/>
      <c r="D16" s="163"/>
      <c r="E16" s="9" t="s">
        <v>0</v>
      </c>
      <c r="F16" s="13">
        <v>53146.96</v>
      </c>
    </row>
    <row r="17" spans="1:8" x14ac:dyDescent="0.25">
      <c r="A17" s="12">
        <v>2.8</v>
      </c>
      <c r="B17" s="161" t="s">
        <v>64</v>
      </c>
      <c r="C17" s="162"/>
      <c r="D17" s="163"/>
      <c r="E17" s="9">
        <v>12096083.33</v>
      </c>
      <c r="F17" s="13">
        <v>26749163.870000001</v>
      </c>
      <c r="G17" s="63"/>
    </row>
    <row r="18" spans="1:8" x14ac:dyDescent="0.25">
      <c r="A18" s="12">
        <v>2.9</v>
      </c>
      <c r="B18" s="161" t="s">
        <v>70</v>
      </c>
      <c r="C18" s="162"/>
      <c r="D18" s="163"/>
      <c r="E18" s="9">
        <v>915750</v>
      </c>
      <c r="F18" s="13">
        <v>3235212.85</v>
      </c>
      <c r="G18" s="63"/>
    </row>
    <row r="19" spans="1:8" x14ac:dyDescent="0.25">
      <c r="A19" s="16">
        <v>2.1</v>
      </c>
      <c r="B19" s="161" t="s">
        <v>65</v>
      </c>
      <c r="C19" s="162"/>
      <c r="D19" s="163"/>
      <c r="E19" s="9">
        <v>18308125</v>
      </c>
      <c r="F19" s="17">
        <v>397954.25</v>
      </c>
    </row>
    <row r="20" spans="1:8" x14ac:dyDescent="0.25">
      <c r="A20" s="12">
        <v>2.11</v>
      </c>
      <c r="B20" s="161" t="s">
        <v>72</v>
      </c>
      <c r="C20" s="162"/>
      <c r="D20" s="163"/>
      <c r="E20" s="9">
        <v>211072.99</v>
      </c>
      <c r="F20" s="9">
        <v>211072.99</v>
      </c>
    </row>
    <row r="21" spans="1:8" x14ac:dyDescent="0.25">
      <c r="A21" s="12">
        <v>2.12</v>
      </c>
      <c r="B21" s="161" t="s">
        <v>66</v>
      </c>
      <c r="C21" s="162"/>
      <c r="D21" s="163"/>
      <c r="E21" s="9">
        <v>1038871.33</v>
      </c>
      <c r="F21" s="13"/>
    </row>
    <row r="22" spans="1:8" x14ac:dyDescent="0.25">
      <c r="A22" s="12">
        <v>2.13</v>
      </c>
      <c r="B22" s="183" t="s">
        <v>71</v>
      </c>
      <c r="C22" s="184"/>
      <c r="D22" s="185"/>
      <c r="E22" s="9">
        <v>393654</v>
      </c>
      <c r="F22" s="13">
        <v>393654</v>
      </c>
    </row>
    <row r="23" spans="1:8" x14ac:dyDescent="0.25">
      <c r="A23" s="12">
        <v>2.14</v>
      </c>
      <c r="B23" s="183" t="s">
        <v>14</v>
      </c>
      <c r="C23" s="184"/>
      <c r="D23" s="185"/>
      <c r="E23" s="9" t="s">
        <v>0</v>
      </c>
      <c r="F23" s="13" t="s">
        <v>0</v>
      </c>
    </row>
    <row r="24" spans="1:8" x14ac:dyDescent="0.25">
      <c r="A24" s="12">
        <v>2.15</v>
      </c>
      <c r="B24" s="161" t="s">
        <v>15</v>
      </c>
      <c r="C24" s="162"/>
      <c r="D24" s="163"/>
      <c r="E24" s="9">
        <v>2200</v>
      </c>
      <c r="F24" s="13">
        <v>84592.58</v>
      </c>
      <c r="G24" s="63" t="s">
        <v>0</v>
      </c>
      <c r="H24" s="63"/>
    </row>
    <row r="25" spans="1:8" x14ac:dyDescent="0.25">
      <c r="A25" s="12">
        <v>2.16</v>
      </c>
      <c r="B25" s="161" t="s">
        <v>16</v>
      </c>
      <c r="C25" s="162"/>
      <c r="D25" s="163"/>
      <c r="E25" s="9"/>
      <c r="F25" s="13"/>
    </row>
    <row r="26" spans="1:8" x14ac:dyDescent="0.25">
      <c r="A26" s="12">
        <v>2.17</v>
      </c>
      <c r="B26" s="161" t="s">
        <v>17</v>
      </c>
      <c r="C26" s="162"/>
      <c r="D26" s="163"/>
      <c r="E26" s="9" t="s">
        <v>0</v>
      </c>
      <c r="F26" s="13"/>
    </row>
    <row r="27" spans="1:8" x14ac:dyDescent="0.25">
      <c r="A27" s="12">
        <v>2.1800000000000002</v>
      </c>
      <c r="B27" s="161" t="s">
        <v>18</v>
      </c>
      <c r="C27" s="162"/>
      <c r="D27" s="163"/>
      <c r="E27" s="9">
        <v>0</v>
      </c>
      <c r="F27" s="13"/>
    </row>
    <row r="28" spans="1:8" x14ac:dyDescent="0.25">
      <c r="A28" s="12">
        <v>2.19</v>
      </c>
      <c r="B28" s="161" t="s">
        <v>19</v>
      </c>
      <c r="C28" s="162"/>
      <c r="D28" s="163"/>
      <c r="E28" s="9" t="s">
        <v>0</v>
      </c>
      <c r="F28" s="13" t="s">
        <v>0</v>
      </c>
    </row>
    <row r="29" spans="1:8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8" x14ac:dyDescent="0.25">
      <c r="A30" s="14" t="s">
        <v>21</v>
      </c>
      <c r="B30" s="161" t="s">
        <v>22</v>
      </c>
      <c r="C30" s="162"/>
      <c r="D30" s="163"/>
      <c r="E30" s="9" t="s">
        <v>0</v>
      </c>
      <c r="F30" s="13" t="s">
        <v>0</v>
      </c>
    </row>
    <row r="31" spans="1:8" x14ac:dyDescent="0.25">
      <c r="A31" s="12">
        <v>2.2200000000000002</v>
      </c>
      <c r="B31" s="161" t="s">
        <v>23</v>
      </c>
      <c r="C31" s="162"/>
      <c r="D31" s="163"/>
      <c r="E31" s="9" t="s">
        <v>0</v>
      </c>
      <c r="F31" s="13" t="s">
        <v>0</v>
      </c>
    </row>
    <row r="32" spans="1:8" x14ac:dyDescent="0.25">
      <c r="A32" s="14" t="s">
        <v>24</v>
      </c>
      <c r="B32" s="161" t="s">
        <v>25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29</v>
      </c>
      <c r="C34" s="162"/>
      <c r="D34" s="163"/>
      <c r="E34" s="9" t="s">
        <v>0</v>
      </c>
      <c r="F34" s="13"/>
    </row>
    <row r="35" spans="1:6" x14ac:dyDescent="0.25">
      <c r="A35" s="14" t="s">
        <v>30</v>
      </c>
      <c r="B35" s="161" t="s">
        <v>31</v>
      </c>
      <c r="C35" s="162"/>
      <c r="D35" s="163"/>
      <c r="E35" s="9" t="s">
        <v>0</v>
      </c>
      <c r="F35" s="13" t="s">
        <v>0</v>
      </c>
    </row>
    <row r="36" spans="1:6" x14ac:dyDescent="0.25">
      <c r="A36" s="14" t="s">
        <v>32</v>
      </c>
      <c r="B36" s="161" t="s">
        <v>33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34</v>
      </c>
      <c r="C37" s="177"/>
      <c r="D37" s="178"/>
      <c r="E37" s="9" t="s">
        <v>0</v>
      </c>
      <c r="F37" s="13" t="s">
        <v>0</v>
      </c>
    </row>
    <row r="38" spans="1:6" x14ac:dyDescent="0.25">
      <c r="A38" s="14">
        <v>2.29</v>
      </c>
      <c r="B38" s="176" t="s">
        <v>35</v>
      </c>
      <c r="C38" s="177"/>
      <c r="D38" s="178"/>
      <c r="E38" s="9"/>
      <c r="F38" s="13"/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105259841.25999999</v>
      </c>
      <c r="F40" s="9" t="s">
        <v>0</v>
      </c>
    </row>
    <row r="41" spans="1:6" x14ac:dyDescent="0.25">
      <c r="A41" s="7" t="s">
        <v>39</v>
      </c>
      <c r="B41" s="173" t="s">
        <v>58</v>
      </c>
      <c r="C41" s="174"/>
      <c r="D41" s="175"/>
      <c r="E41" s="20">
        <v>39335114.890000001</v>
      </c>
      <c r="F41" s="9" t="s">
        <v>0</v>
      </c>
    </row>
    <row r="42" spans="1:6" x14ac:dyDescent="0.25">
      <c r="A42" s="7"/>
      <c r="B42" s="161" t="s">
        <v>73</v>
      </c>
      <c r="C42" s="162"/>
      <c r="D42" s="163"/>
      <c r="E42" s="21">
        <v>442621.12</v>
      </c>
      <c r="F42" s="9" t="s">
        <v>0</v>
      </c>
    </row>
    <row r="43" spans="1:6" x14ac:dyDescent="0.25">
      <c r="A43" s="7"/>
      <c r="B43" s="161" t="s">
        <v>74</v>
      </c>
      <c r="C43" s="162"/>
      <c r="D43" s="163"/>
      <c r="E43" s="21">
        <v>211456.61</v>
      </c>
      <c r="F43" s="13"/>
    </row>
    <row r="44" spans="1:6" x14ac:dyDescent="0.25">
      <c r="A44" s="7"/>
      <c r="B44" s="161" t="s">
        <v>76</v>
      </c>
      <c r="C44" s="162"/>
      <c r="D44" s="163"/>
      <c r="E44" s="21">
        <v>1038871.33</v>
      </c>
      <c r="F44" s="13" t="s">
        <v>0</v>
      </c>
    </row>
    <row r="45" spans="1:6" x14ac:dyDescent="0.25">
      <c r="A45" s="7"/>
      <c r="B45" s="167" t="s">
        <v>75</v>
      </c>
      <c r="C45" s="168"/>
      <c r="D45" s="169"/>
      <c r="E45" s="9">
        <v>299050.63</v>
      </c>
      <c r="F45" s="13"/>
    </row>
    <row r="46" spans="1:6" x14ac:dyDescent="0.25">
      <c r="A46" s="7"/>
      <c r="B46" s="161" t="s">
        <v>77</v>
      </c>
      <c r="C46" s="162"/>
      <c r="D46" s="163"/>
      <c r="E46" s="9">
        <v>17338575.93</v>
      </c>
      <c r="F46" s="13" t="s">
        <v>0</v>
      </c>
    </row>
    <row r="47" spans="1:6" x14ac:dyDescent="0.25">
      <c r="A47" s="7"/>
      <c r="B47" s="161" t="s">
        <v>78</v>
      </c>
      <c r="C47" s="162"/>
      <c r="D47" s="163"/>
      <c r="E47" s="9">
        <v>3957452.29</v>
      </c>
      <c r="F47" s="13" t="s">
        <v>0</v>
      </c>
    </row>
    <row r="48" spans="1:6" x14ac:dyDescent="0.25">
      <c r="A48" s="7"/>
      <c r="B48" s="161" t="s">
        <v>79</v>
      </c>
      <c r="C48" s="162"/>
      <c r="D48" s="163"/>
      <c r="E48" s="9">
        <v>275187.36</v>
      </c>
      <c r="F48" s="13"/>
    </row>
    <row r="49" spans="1:6" x14ac:dyDescent="0.25">
      <c r="A49" s="7"/>
      <c r="B49" s="161" t="s">
        <v>80</v>
      </c>
      <c r="C49" s="162"/>
      <c r="D49" s="163"/>
      <c r="E49" s="9">
        <v>3700380.94</v>
      </c>
      <c r="F49" s="13"/>
    </row>
    <row r="50" spans="1:6" x14ac:dyDescent="0.25">
      <c r="A50" s="7"/>
      <c r="B50" s="161" t="s">
        <v>81</v>
      </c>
      <c r="C50" s="162"/>
      <c r="D50" s="163"/>
      <c r="E50" s="9">
        <v>3899029.06</v>
      </c>
      <c r="F50" s="13" t="s">
        <v>0</v>
      </c>
    </row>
    <row r="51" spans="1:6" x14ac:dyDescent="0.25">
      <c r="A51" s="7"/>
      <c r="B51" s="161" t="s">
        <v>82</v>
      </c>
      <c r="C51" s="162"/>
      <c r="D51" s="163"/>
      <c r="E51" s="9">
        <v>3499854.82</v>
      </c>
      <c r="F51" s="13"/>
    </row>
    <row r="52" spans="1:6" x14ac:dyDescent="0.25">
      <c r="A52" s="7"/>
      <c r="B52" s="161" t="s">
        <v>83</v>
      </c>
      <c r="C52" s="162"/>
      <c r="D52" s="163"/>
      <c r="E52" s="9">
        <v>4552758.97</v>
      </c>
      <c r="F52" s="13" t="s">
        <v>0</v>
      </c>
    </row>
    <row r="53" spans="1:6" x14ac:dyDescent="0.25">
      <c r="A53" s="7"/>
      <c r="B53" s="161" t="s">
        <v>84</v>
      </c>
      <c r="C53" s="162"/>
      <c r="D53" s="163"/>
      <c r="E53" s="9">
        <v>119875.83</v>
      </c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59</v>
      </c>
      <c r="C57" s="154"/>
      <c r="D57" s="155"/>
      <c r="E57" s="22">
        <f>-E41+E40</f>
        <v>65924726.36999999</v>
      </c>
      <c r="F57" s="22">
        <f>SUM(F7:F56)</f>
        <v>65924726.370000005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56</v>
      </c>
      <c r="C59" s="129"/>
      <c r="D59" s="129"/>
      <c r="E59" s="26">
        <v>5946547.4199999999</v>
      </c>
      <c r="F59" s="24"/>
    </row>
    <row r="60" spans="1:6" x14ac:dyDescent="0.25">
      <c r="A60" s="25" t="s">
        <v>8</v>
      </c>
      <c r="B60" s="159" t="s">
        <v>60</v>
      </c>
      <c r="C60" s="160"/>
      <c r="D60" s="160"/>
      <c r="E60" s="27">
        <v>796759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6743306.4199999999</v>
      </c>
      <c r="F62" s="24" t="s">
        <v>0</v>
      </c>
    </row>
    <row r="63" spans="1:6" x14ac:dyDescent="0.25">
      <c r="A63" s="25" t="s">
        <v>39</v>
      </c>
      <c r="B63" s="141" t="s">
        <v>61</v>
      </c>
      <c r="C63" s="142"/>
      <c r="D63" s="143"/>
      <c r="E63" s="29">
        <v>368455.81</v>
      </c>
      <c r="F63" s="24" t="s">
        <v>0</v>
      </c>
    </row>
    <row r="64" spans="1:6" x14ac:dyDescent="0.25">
      <c r="A64" s="25" t="s">
        <v>0</v>
      </c>
      <c r="B64" s="150" t="s">
        <v>90</v>
      </c>
      <c r="C64" s="151"/>
      <c r="D64" s="152"/>
      <c r="E64" s="28">
        <v>9311</v>
      </c>
      <c r="F64" s="24"/>
    </row>
    <row r="65" spans="1:6" x14ac:dyDescent="0.25">
      <c r="A65" s="30"/>
      <c r="B65" s="199" t="s">
        <v>85</v>
      </c>
      <c r="C65" s="200"/>
      <c r="D65" s="201"/>
      <c r="E65" s="28">
        <v>350688.62</v>
      </c>
      <c r="F65" s="24"/>
    </row>
    <row r="66" spans="1:6" x14ac:dyDescent="0.25">
      <c r="A66" s="25" t="s">
        <v>0</v>
      </c>
      <c r="B66" s="150" t="s">
        <v>86</v>
      </c>
      <c r="C66" s="151"/>
      <c r="D66" s="152"/>
      <c r="E66" s="28">
        <v>8456.19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32"/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62</v>
      </c>
      <c r="C83" s="132"/>
      <c r="D83" s="133"/>
      <c r="E83" s="33">
        <v>6374850.6100000003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44</v>
      </c>
      <c r="C85" s="127"/>
      <c r="D85" s="127"/>
      <c r="E85" s="37">
        <v>304456</v>
      </c>
      <c r="F85" s="35"/>
    </row>
    <row r="86" spans="1:6" x14ac:dyDescent="0.25">
      <c r="A86" s="36" t="s">
        <v>8</v>
      </c>
      <c r="B86" s="110" t="s">
        <v>87</v>
      </c>
      <c r="C86" s="111"/>
      <c r="D86" s="112"/>
      <c r="E86" s="37">
        <v>4000000</v>
      </c>
      <c r="F86" s="35"/>
    </row>
    <row r="87" spans="1:6" x14ac:dyDescent="0.25">
      <c r="A87" s="36"/>
      <c r="B87" s="110" t="s">
        <v>88</v>
      </c>
      <c r="C87" s="111"/>
      <c r="D87" s="112"/>
      <c r="E87" s="38">
        <v>4000000</v>
      </c>
      <c r="F87" s="35"/>
    </row>
    <row r="88" spans="1:6" x14ac:dyDescent="0.25">
      <c r="A88" s="39" t="s">
        <v>37</v>
      </c>
      <c r="B88" s="113" t="s">
        <v>45</v>
      </c>
      <c r="C88" s="114"/>
      <c r="D88" s="115"/>
      <c r="E88" s="40">
        <v>0</v>
      </c>
      <c r="F88" s="35"/>
    </row>
    <row r="89" spans="1:6" x14ac:dyDescent="0.25">
      <c r="A89" s="39"/>
      <c r="B89" s="110"/>
      <c r="C89" s="111"/>
      <c r="D89" s="111"/>
      <c r="E89" s="38"/>
      <c r="F89" s="35"/>
    </row>
    <row r="90" spans="1:6" x14ac:dyDescent="0.25">
      <c r="A90" s="39"/>
      <c r="B90" s="110"/>
      <c r="C90" s="111"/>
      <c r="D90" s="111"/>
      <c r="E90" s="37"/>
      <c r="F90" s="35"/>
    </row>
    <row r="91" spans="1:6" x14ac:dyDescent="0.25">
      <c r="A91" s="39"/>
      <c r="B91" s="116" t="s">
        <v>89</v>
      </c>
      <c r="C91" s="117"/>
      <c r="D91" s="117"/>
      <c r="E91" s="41">
        <f>+E86+E85</f>
        <v>4304456</v>
      </c>
      <c r="F91" s="42"/>
    </row>
    <row r="92" spans="1:6" x14ac:dyDescent="0.25">
      <c r="A92" s="118" t="s">
        <v>46</v>
      </c>
      <c r="B92" s="119"/>
      <c r="C92" s="119"/>
      <c r="D92" s="120"/>
      <c r="E92" s="43"/>
      <c r="F92" s="44"/>
    </row>
    <row r="93" spans="1:6" x14ac:dyDescent="0.25">
      <c r="A93" s="45">
        <v>1</v>
      </c>
      <c r="B93" s="98" t="s">
        <v>63</v>
      </c>
      <c r="C93" s="99"/>
      <c r="D93" s="100"/>
      <c r="E93" s="43">
        <v>2134.3000000000002</v>
      </c>
      <c r="F93" s="44"/>
    </row>
    <row r="94" spans="1:6" x14ac:dyDescent="0.25">
      <c r="A94" s="45"/>
      <c r="B94" s="107" t="s">
        <v>47</v>
      </c>
      <c r="C94" s="108"/>
      <c r="D94" s="109"/>
      <c r="E94" s="46">
        <v>0</v>
      </c>
      <c r="F94" s="44"/>
    </row>
    <row r="95" spans="1:6" x14ac:dyDescent="0.25">
      <c r="A95" s="45"/>
      <c r="B95" s="98" t="s">
        <v>0</v>
      </c>
      <c r="C95" s="99"/>
      <c r="D95" s="100"/>
      <c r="E95" s="47">
        <v>0</v>
      </c>
      <c r="F95" s="44"/>
    </row>
    <row r="96" spans="1:6" x14ac:dyDescent="0.25">
      <c r="A96" s="45"/>
      <c r="B96" s="98"/>
      <c r="C96" s="99"/>
      <c r="D96" s="100"/>
      <c r="E96" s="48"/>
      <c r="F96" s="44"/>
    </row>
    <row r="97" spans="1:6" x14ac:dyDescent="0.25">
      <c r="A97" s="45"/>
      <c r="B97" s="107" t="s">
        <v>48</v>
      </c>
      <c r="C97" s="108"/>
      <c r="D97" s="109"/>
      <c r="E97" s="43">
        <v>0</v>
      </c>
      <c r="F97" s="44"/>
    </row>
    <row r="98" spans="1:6" x14ac:dyDescent="0.25">
      <c r="A98" s="45"/>
      <c r="B98" s="98"/>
      <c r="C98" s="99"/>
      <c r="D98" s="100"/>
      <c r="E98" s="48"/>
      <c r="F98" s="44"/>
    </row>
    <row r="99" spans="1:6" x14ac:dyDescent="0.25">
      <c r="A99" s="49"/>
      <c r="B99" s="98"/>
      <c r="C99" s="99"/>
      <c r="D99" s="100"/>
      <c r="E99" s="50"/>
      <c r="F99" s="44"/>
    </row>
    <row r="100" spans="1:6" x14ac:dyDescent="0.25">
      <c r="A100" s="51"/>
      <c r="B100" s="101" t="s">
        <v>49</v>
      </c>
      <c r="C100" s="102"/>
      <c r="D100" s="103"/>
      <c r="E100" s="52">
        <v>2134.3000000000002</v>
      </c>
      <c r="F100" s="44"/>
    </row>
    <row r="101" spans="1:6" x14ac:dyDescent="0.25">
      <c r="A101" s="104" t="s">
        <v>50</v>
      </c>
      <c r="B101" s="105"/>
      <c r="C101" s="105"/>
      <c r="D101" s="106"/>
      <c r="E101" s="53"/>
      <c r="F101" s="54"/>
    </row>
    <row r="102" spans="1:6" x14ac:dyDescent="0.25">
      <c r="A102" s="55">
        <v>1</v>
      </c>
      <c r="B102" s="86" t="s">
        <v>51</v>
      </c>
      <c r="C102" s="87"/>
      <c r="D102" s="88"/>
      <c r="E102" s="53">
        <v>0</v>
      </c>
      <c r="F102" s="54"/>
    </row>
    <row r="103" spans="1:6" x14ac:dyDescent="0.25">
      <c r="A103" s="55"/>
      <c r="B103" s="89" t="s">
        <v>52</v>
      </c>
      <c r="C103" s="90"/>
      <c r="D103" s="91"/>
      <c r="E103" s="56">
        <v>0</v>
      </c>
      <c r="F103" s="54"/>
    </row>
    <row r="104" spans="1:6" x14ac:dyDescent="0.25">
      <c r="A104" s="55"/>
      <c r="B104" s="86" t="s">
        <v>0</v>
      </c>
      <c r="C104" s="87"/>
      <c r="D104" s="88"/>
      <c r="E104" s="57" t="s">
        <v>0</v>
      </c>
      <c r="F104" s="54"/>
    </row>
    <row r="105" spans="1:6" x14ac:dyDescent="0.25">
      <c r="A105" s="55"/>
      <c r="B105" s="86"/>
      <c r="C105" s="87"/>
      <c r="D105" s="88"/>
      <c r="E105" s="58"/>
      <c r="F105" s="54"/>
    </row>
    <row r="106" spans="1:6" x14ac:dyDescent="0.25">
      <c r="A106" s="55"/>
      <c r="B106" s="89" t="s">
        <v>53</v>
      </c>
      <c r="C106" s="90"/>
      <c r="D106" s="91"/>
      <c r="E106" s="53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8" t="s">
        <v>0</v>
      </c>
      <c r="F107" s="54"/>
    </row>
    <row r="108" spans="1:6" x14ac:dyDescent="0.25">
      <c r="A108" s="59"/>
      <c r="B108" s="86"/>
      <c r="C108" s="87"/>
      <c r="D108" s="88"/>
      <c r="E108" s="60"/>
      <c r="F108" s="54"/>
    </row>
    <row r="109" spans="1:6" x14ac:dyDescent="0.25">
      <c r="A109" s="61"/>
      <c r="B109" s="92" t="s">
        <v>54</v>
      </c>
      <c r="C109" s="93"/>
      <c r="D109" s="94"/>
      <c r="E109" s="62">
        <v>0</v>
      </c>
      <c r="F109" s="54"/>
    </row>
  </sheetData>
  <mergeCells count="106">
    <mergeCell ref="B106:D106"/>
    <mergeCell ref="B107:D107"/>
    <mergeCell ref="B108:D108"/>
    <mergeCell ref="B109:D109"/>
    <mergeCell ref="B100:D100"/>
    <mergeCell ref="A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A92:D92"/>
    <mergeCell ref="B93:D93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34" workbookViewId="0">
      <selection activeCell="F40" sqref="F40"/>
    </sheetView>
  </sheetViews>
  <sheetFormatPr defaultRowHeight="15" x14ac:dyDescent="0.25"/>
  <cols>
    <col min="2" max="2" width="14.28515625" customWidth="1"/>
    <col min="3" max="3" width="14.5703125" customWidth="1"/>
    <col min="4" max="4" width="14" customWidth="1"/>
    <col min="5" max="5" width="21.42578125" customWidth="1"/>
    <col min="6" max="6" width="21.71093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2456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2457</v>
      </c>
      <c r="C7" s="171"/>
      <c r="D7" s="172"/>
      <c r="E7" s="8">
        <v>25338032.149999999</v>
      </c>
      <c r="F7" s="9"/>
    </row>
    <row r="8" spans="1:7" x14ac:dyDescent="0.25">
      <c r="A8" s="7" t="s">
        <v>8</v>
      </c>
      <c r="B8" s="193" t="s">
        <v>2458</v>
      </c>
      <c r="C8" s="194"/>
      <c r="D8" s="195"/>
      <c r="E8" s="10">
        <v>3775285.63</v>
      </c>
      <c r="F8" s="11"/>
    </row>
    <row r="9" spans="1:7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>
        <v>3774285.63</v>
      </c>
      <c r="F11" s="13">
        <v>19834029.800000001</v>
      </c>
      <c r="G11" s="63" t="s">
        <v>0</v>
      </c>
    </row>
    <row r="12" spans="1:7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7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7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4429506.96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402847.62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1000</v>
      </c>
      <c r="F24" s="13">
        <v>62213.32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29113317.779999997</v>
      </c>
      <c r="F40" s="9" t="s">
        <v>0</v>
      </c>
    </row>
    <row r="41" spans="1:6" x14ac:dyDescent="0.25">
      <c r="A41" s="7" t="s">
        <v>39</v>
      </c>
      <c r="B41" s="173" t="s">
        <v>2460</v>
      </c>
      <c r="C41" s="174"/>
      <c r="D41" s="175"/>
      <c r="E41" s="20">
        <v>265050.99</v>
      </c>
      <c r="F41" s="9" t="s">
        <v>0</v>
      </c>
    </row>
    <row r="42" spans="1:6" x14ac:dyDescent="0.25">
      <c r="A42" s="7"/>
      <c r="B42" s="161" t="s">
        <v>2461</v>
      </c>
      <c r="C42" s="162"/>
      <c r="D42" s="163"/>
      <c r="E42" s="21">
        <v>265050.99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2462</v>
      </c>
      <c r="C57" s="154"/>
      <c r="D57" s="155"/>
      <c r="E57" s="22">
        <f>-E41+E40</f>
        <v>28848266.789999999</v>
      </c>
      <c r="F57" s="22">
        <f>SUM(F8:F56)</f>
        <v>28848266.790000003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2457</v>
      </c>
      <c r="C59" s="129"/>
      <c r="D59" s="129"/>
      <c r="E59" s="26">
        <v>2472134.02</v>
      </c>
      <c r="F59" s="24"/>
    </row>
    <row r="60" spans="1:6" x14ac:dyDescent="0.25">
      <c r="A60" s="25" t="s">
        <v>8</v>
      </c>
      <c r="B60" s="159" t="s">
        <v>2463</v>
      </c>
      <c r="C60" s="160"/>
      <c r="D60" s="160"/>
      <c r="E60" s="27">
        <v>139240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2611374.02</v>
      </c>
      <c r="F62" s="24" t="s">
        <v>0</v>
      </c>
    </row>
    <row r="63" spans="1:6" x14ac:dyDescent="0.25">
      <c r="A63" s="25" t="s">
        <v>39</v>
      </c>
      <c r="B63" s="141" t="s">
        <v>2464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2449</v>
      </c>
      <c r="C85" s="132"/>
      <c r="D85" s="133"/>
      <c r="E85" s="33">
        <f>-E63+E62</f>
        <v>2611374.02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workbookViewId="0">
      <selection sqref="A1:F125"/>
    </sheetView>
  </sheetViews>
  <sheetFormatPr defaultRowHeight="15" x14ac:dyDescent="0.25"/>
  <cols>
    <col min="2" max="2" width="15.85546875" customWidth="1"/>
    <col min="3" max="3" width="13.42578125" customWidth="1"/>
    <col min="4" max="4" width="24" customWidth="1"/>
    <col min="5" max="5" width="20.28515625" customWidth="1"/>
    <col min="6" max="6" width="24.42578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2672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2673</v>
      </c>
      <c r="C7" s="171"/>
      <c r="D7" s="172"/>
      <c r="E7" s="8">
        <v>32720606.219999999</v>
      </c>
      <c r="F7" s="9"/>
    </row>
    <row r="8" spans="1:7" x14ac:dyDescent="0.25">
      <c r="A8" s="7" t="s">
        <v>8</v>
      </c>
      <c r="B8" s="193" t="s">
        <v>2674</v>
      </c>
      <c r="C8" s="194"/>
      <c r="D8" s="195"/>
      <c r="E8" s="10">
        <v>29897042.920000002</v>
      </c>
      <c r="F8" s="11"/>
    </row>
    <row r="9" spans="1:7" x14ac:dyDescent="0.25">
      <c r="A9" s="12">
        <v>2.1</v>
      </c>
      <c r="B9" s="161" t="s">
        <v>2675</v>
      </c>
      <c r="C9" s="162"/>
      <c r="D9" s="163"/>
      <c r="E9" s="9">
        <v>29589492.920000002</v>
      </c>
      <c r="F9" s="9">
        <v>0</v>
      </c>
    </row>
    <row r="10" spans="1:7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7" x14ac:dyDescent="0.25">
      <c r="A12" s="14">
        <v>2.4</v>
      </c>
      <c r="B12" s="161" t="s">
        <v>2676</v>
      </c>
      <c r="C12" s="162"/>
      <c r="D12" s="163"/>
      <c r="E12" s="9">
        <v>305500</v>
      </c>
      <c r="F12" s="13">
        <v>308407.38</v>
      </c>
      <c r="G12" s="63" t="s">
        <v>0</v>
      </c>
    </row>
    <row r="13" spans="1:7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7" x14ac:dyDescent="0.25">
      <c r="A14" s="12">
        <v>2.6</v>
      </c>
      <c r="B14" s="161" t="s">
        <v>2639</v>
      </c>
      <c r="C14" s="162"/>
      <c r="D14" s="163"/>
      <c r="E14" s="9" t="s">
        <v>0</v>
      </c>
      <c r="F14" s="13">
        <v>23358.06</v>
      </c>
    </row>
    <row r="15" spans="1:7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7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310210.96999999997</v>
      </c>
      <c r="G19" s="63" t="s">
        <v>0</v>
      </c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2050</v>
      </c>
      <c r="F24" s="13">
        <v>83213.320000000007</v>
      </c>
      <c r="G24" s="63" t="s">
        <v>0</v>
      </c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62617649.140000001</v>
      </c>
      <c r="F41" s="9" t="s">
        <v>0</v>
      </c>
    </row>
    <row r="42" spans="1:6" x14ac:dyDescent="0.25">
      <c r="A42" s="7" t="s">
        <v>39</v>
      </c>
      <c r="B42" s="173" t="s">
        <v>2677</v>
      </c>
      <c r="C42" s="174"/>
      <c r="D42" s="175"/>
      <c r="E42" s="20">
        <v>33385208.239999998</v>
      </c>
      <c r="F42" s="9" t="s">
        <v>0</v>
      </c>
    </row>
    <row r="43" spans="1:6" x14ac:dyDescent="0.25">
      <c r="A43" s="7"/>
      <c r="B43" s="161" t="s">
        <v>2678</v>
      </c>
      <c r="C43" s="162"/>
      <c r="D43" s="163"/>
      <c r="E43" s="21">
        <v>3794715.32</v>
      </c>
      <c r="F43" s="9"/>
    </row>
    <row r="44" spans="1:6" x14ac:dyDescent="0.25">
      <c r="A44" s="7"/>
      <c r="B44" s="161" t="s">
        <v>2679</v>
      </c>
      <c r="C44" s="162"/>
      <c r="D44" s="163"/>
      <c r="E44" s="21">
        <v>1000</v>
      </c>
      <c r="F44" s="13"/>
    </row>
    <row r="45" spans="1:6" x14ac:dyDescent="0.25">
      <c r="A45" s="7"/>
      <c r="B45" s="161" t="s">
        <v>2680</v>
      </c>
      <c r="C45" s="162"/>
      <c r="D45" s="163"/>
      <c r="E45" s="21">
        <v>29589492.920000002</v>
      </c>
      <c r="F45" s="13"/>
    </row>
    <row r="46" spans="1:6" x14ac:dyDescent="0.25">
      <c r="A46" s="7"/>
      <c r="B46" s="167"/>
      <c r="C46" s="168"/>
      <c r="D46" s="169"/>
      <c r="E46" s="9"/>
      <c r="F46" s="13"/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2681</v>
      </c>
      <c r="C58" s="154"/>
      <c r="D58" s="155"/>
      <c r="E58" s="22">
        <f>-E42+E41</f>
        <v>29232440.900000002</v>
      </c>
      <c r="F58" s="22">
        <f>SUM(F8:F57)</f>
        <v>29232440.899999995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2673</v>
      </c>
      <c r="C60" s="129"/>
      <c r="D60" s="129"/>
      <c r="E60" s="26">
        <v>2289962.16</v>
      </c>
      <c r="F60" s="24"/>
    </row>
    <row r="61" spans="1:6" x14ac:dyDescent="0.25">
      <c r="A61" s="25" t="s">
        <v>8</v>
      </c>
      <c r="B61" s="159" t="s">
        <v>2682</v>
      </c>
      <c r="C61" s="160"/>
      <c r="D61" s="160"/>
      <c r="E61" s="27">
        <v>227068.79999999999</v>
      </c>
      <c r="F61" s="24" t="s">
        <v>0</v>
      </c>
    </row>
    <row r="62" spans="1:6" x14ac:dyDescent="0.25">
      <c r="A62" s="25"/>
      <c r="B62" s="136" t="s">
        <v>0</v>
      </c>
      <c r="C62" s="137"/>
      <c r="D62" s="138"/>
      <c r="E62" s="28" t="s">
        <v>0</v>
      </c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+E61+E60</f>
        <v>2517030.96</v>
      </c>
      <c r="F63" s="24" t="s">
        <v>0</v>
      </c>
    </row>
    <row r="64" spans="1:6" x14ac:dyDescent="0.25">
      <c r="A64" s="25" t="s">
        <v>39</v>
      </c>
      <c r="B64" s="141" t="s">
        <v>2683</v>
      </c>
      <c r="C64" s="142"/>
      <c r="D64" s="143"/>
      <c r="E64" s="29">
        <v>718146.55</v>
      </c>
      <c r="F64" s="24"/>
    </row>
    <row r="65" spans="1:6" x14ac:dyDescent="0.25">
      <c r="A65" s="25" t="s">
        <v>0</v>
      </c>
      <c r="B65" s="144" t="s">
        <v>2684</v>
      </c>
      <c r="C65" s="145"/>
      <c r="D65" s="146"/>
      <c r="E65" s="28">
        <v>718146.55</v>
      </c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 t="s">
        <v>0</v>
      </c>
      <c r="B78" s="128" t="s">
        <v>0</v>
      </c>
      <c r="C78" s="129"/>
      <c r="D78" s="130"/>
      <c r="E78" s="31" t="s">
        <v>0</v>
      </c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2685</v>
      </c>
      <c r="C86" s="132"/>
      <c r="D86" s="133"/>
      <c r="E86" s="33">
        <v>1425984.41</v>
      </c>
      <c r="F86" s="24" t="s">
        <v>0</v>
      </c>
    </row>
    <row r="87" spans="1:6" x14ac:dyDescent="0.25">
      <c r="A87" s="76"/>
      <c r="B87" s="134" t="s">
        <v>2688</v>
      </c>
      <c r="C87" s="134"/>
      <c r="D87" s="135"/>
      <c r="E87" s="33">
        <v>372900</v>
      </c>
      <c r="F87" s="24"/>
    </row>
    <row r="88" spans="1:6" x14ac:dyDescent="0.25">
      <c r="A88" s="76"/>
      <c r="B88" s="121" t="s">
        <v>2687</v>
      </c>
      <c r="C88" s="121"/>
      <c r="D88" s="122"/>
      <c r="E88" s="33">
        <f>+E87+E86</f>
        <v>1798884.41</v>
      </c>
      <c r="F88" s="24"/>
    </row>
    <row r="89" spans="1:6" x14ac:dyDescent="0.25">
      <c r="A89" s="123" t="s">
        <v>42</v>
      </c>
      <c r="B89" s="124"/>
      <c r="C89" s="124"/>
      <c r="D89" s="125"/>
      <c r="E89" s="34"/>
      <c r="F89" s="35"/>
    </row>
    <row r="90" spans="1:6" x14ac:dyDescent="0.25">
      <c r="A90" s="36" t="s">
        <v>43</v>
      </c>
      <c r="B90" s="126" t="s">
        <v>2370</v>
      </c>
      <c r="C90" s="127"/>
      <c r="D90" s="127"/>
      <c r="E90" s="37">
        <v>4519050.54</v>
      </c>
      <c r="F90" s="35"/>
    </row>
    <row r="91" spans="1:6" x14ac:dyDescent="0.25">
      <c r="A91" s="36" t="s">
        <v>8</v>
      </c>
      <c r="B91" s="110" t="s">
        <v>2343</v>
      </c>
      <c r="C91" s="111"/>
      <c r="D91" s="112"/>
      <c r="E91" s="37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6"/>
      <c r="B93" s="110"/>
      <c r="C93" s="111"/>
      <c r="D93" s="112"/>
      <c r="E93" s="38"/>
      <c r="F93" s="35"/>
    </row>
    <row r="94" spans="1:6" x14ac:dyDescent="0.25">
      <c r="A94" s="36"/>
      <c r="B94" s="110"/>
      <c r="C94" s="111"/>
      <c r="D94" s="112"/>
      <c r="E94" s="38"/>
      <c r="F94" s="35"/>
    </row>
    <row r="95" spans="1:6" x14ac:dyDescent="0.25">
      <c r="A95" s="39" t="s">
        <v>37</v>
      </c>
      <c r="B95" s="113" t="s">
        <v>2201</v>
      </c>
      <c r="C95" s="114"/>
      <c r="D95" s="115"/>
      <c r="E95" s="40">
        <v>0</v>
      </c>
      <c r="F95" s="35"/>
    </row>
    <row r="96" spans="1:6" x14ac:dyDescent="0.25">
      <c r="A96" s="39"/>
      <c r="B96" s="110" t="s">
        <v>0</v>
      </c>
      <c r="C96" s="111"/>
      <c r="D96" s="111"/>
      <c r="E96" s="38" t="s">
        <v>0</v>
      </c>
      <c r="F96" s="35"/>
    </row>
    <row r="97" spans="1:6" x14ac:dyDescent="0.25">
      <c r="A97" s="39"/>
      <c r="B97" s="110" t="s">
        <v>0</v>
      </c>
      <c r="C97" s="111"/>
      <c r="D97" s="111"/>
      <c r="E97" s="37" t="s">
        <v>0</v>
      </c>
      <c r="F97" s="35"/>
    </row>
    <row r="98" spans="1:6" x14ac:dyDescent="0.25">
      <c r="A98" s="39"/>
      <c r="B98" s="116" t="s">
        <v>2361</v>
      </c>
      <c r="C98" s="117"/>
      <c r="D98" s="117"/>
      <c r="E98" s="41">
        <f>+E91+E90</f>
        <v>4519050.54</v>
      </c>
      <c r="F98" s="42"/>
    </row>
    <row r="99" spans="1:6" x14ac:dyDescent="0.25">
      <c r="A99" s="118" t="s">
        <v>46</v>
      </c>
      <c r="B99" s="119"/>
      <c r="C99" s="119"/>
      <c r="D99" s="120"/>
      <c r="E99" s="43"/>
      <c r="F99" s="44"/>
    </row>
    <row r="100" spans="1:6" x14ac:dyDescent="0.25">
      <c r="A100" s="45">
        <v>1</v>
      </c>
      <c r="B100" s="98" t="s">
        <v>2328</v>
      </c>
      <c r="C100" s="99"/>
      <c r="D100" s="100"/>
      <c r="E100" s="43">
        <v>61111.3</v>
      </c>
      <c r="F100" s="44"/>
    </row>
    <row r="101" spans="1:6" x14ac:dyDescent="0.25">
      <c r="A101" s="45"/>
      <c r="B101" s="107" t="s">
        <v>47</v>
      </c>
      <c r="C101" s="108"/>
      <c r="D101" s="109"/>
      <c r="E101" s="46"/>
      <c r="F101" s="44"/>
    </row>
    <row r="102" spans="1:6" x14ac:dyDescent="0.25">
      <c r="A102" s="45" t="s">
        <v>0</v>
      </c>
      <c r="B102" s="98"/>
      <c r="C102" s="99"/>
      <c r="D102" s="100"/>
      <c r="E102" s="47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5"/>
      <c r="B104" s="107" t="s">
        <v>48</v>
      </c>
      <c r="C104" s="108"/>
      <c r="D104" s="109"/>
      <c r="E104" s="43"/>
      <c r="F104" s="44"/>
    </row>
    <row r="105" spans="1:6" x14ac:dyDescent="0.25">
      <c r="A105" s="45"/>
      <c r="B105" s="98"/>
      <c r="C105" s="99"/>
      <c r="D105" s="100"/>
      <c r="E105" s="48"/>
      <c r="F105" s="44"/>
    </row>
    <row r="106" spans="1:6" x14ac:dyDescent="0.25">
      <c r="A106" s="49"/>
      <c r="B106" s="98"/>
      <c r="C106" s="99"/>
      <c r="D106" s="100"/>
      <c r="E106" s="50"/>
      <c r="F106" s="44"/>
    </row>
    <row r="107" spans="1:6" x14ac:dyDescent="0.25">
      <c r="A107" s="51"/>
      <c r="B107" s="101" t="s">
        <v>2320</v>
      </c>
      <c r="C107" s="102"/>
      <c r="D107" s="103"/>
      <c r="E107" s="52">
        <v>61111.3</v>
      </c>
      <c r="F107" s="44"/>
    </row>
    <row r="108" spans="1:6" x14ac:dyDescent="0.25">
      <c r="A108" s="104" t="s">
        <v>50</v>
      </c>
      <c r="B108" s="105"/>
      <c r="C108" s="105"/>
      <c r="D108" s="106"/>
      <c r="E108" s="53"/>
      <c r="F108" s="54"/>
    </row>
    <row r="109" spans="1:6" x14ac:dyDescent="0.25">
      <c r="A109" s="55">
        <v>1</v>
      </c>
      <c r="B109" s="86" t="s">
        <v>51</v>
      </c>
      <c r="C109" s="87"/>
      <c r="D109" s="88"/>
      <c r="E109" s="53">
        <v>0</v>
      </c>
      <c r="F109" s="54"/>
    </row>
    <row r="110" spans="1:6" x14ac:dyDescent="0.25">
      <c r="A110" s="55"/>
      <c r="B110" s="89" t="s">
        <v>52</v>
      </c>
      <c r="C110" s="90"/>
      <c r="D110" s="91"/>
      <c r="E110" s="56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7" t="s">
        <v>0</v>
      </c>
      <c r="F111" s="54"/>
    </row>
    <row r="112" spans="1:6" x14ac:dyDescent="0.25">
      <c r="A112" s="55"/>
      <c r="B112" s="86"/>
      <c r="C112" s="87"/>
      <c r="D112" s="88"/>
      <c r="E112" s="58"/>
      <c r="F112" s="54"/>
    </row>
    <row r="113" spans="1:6" x14ac:dyDescent="0.25">
      <c r="A113" s="55"/>
      <c r="B113" s="89" t="s">
        <v>53</v>
      </c>
      <c r="C113" s="90"/>
      <c r="D113" s="91"/>
      <c r="E113" s="53">
        <v>0</v>
      </c>
      <c r="F113" s="54"/>
    </row>
    <row r="114" spans="1:6" x14ac:dyDescent="0.25">
      <c r="A114" s="55"/>
      <c r="B114" s="86" t="s">
        <v>0</v>
      </c>
      <c r="C114" s="87"/>
      <c r="D114" s="88"/>
      <c r="E114" s="58" t="s">
        <v>0</v>
      </c>
      <c r="F114" s="54"/>
    </row>
    <row r="115" spans="1:6" x14ac:dyDescent="0.25">
      <c r="A115" s="59"/>
      <c r="B115" s="86"/>
      <c r="C115" s="87"/>
      <c r="D115" s="88"/>
      <c r="E115" s="60"/>
      <c r="F115" s="54"/>
    </row>
    <row r="116" spans="1:6" x14ac:dyDescent="0.25">
      <c r="A116" s="61"/>
      <c r="B116" s="92" t="s">
        <v>54</v>
      </c>
      <c r="C116" s="93"/>
      <c r="D116" s="94"/>
      <c r="E116" s="62">
        <v>0</v>
      </c>
      <c r="F116" s="54"/>
    </row>
    <row r="117" spans="1:6" x14ac:dyDescent="0.25">
      <c r="A117" s="95" t="s">
        <v>2388</v>
      </c>
      <c r="B117" s="96"/>
      <c r="C117" s="96"/>
      <c r="D117" s="97"/>
      <c r="E117" s="64"/>
      <c r="F117" s="65"/>
    </row>
    <row r="118" spans="1:6" x14ac:dyDescent="0.25">
      <c r="A118" s="66">
        <v>1</v>
      </c>
      <c r="B118" s="77" t="s">
        <v>2398</v>
      </c>
      <c r="C118" s="78"/>
      <c r="D118" s="79"/>
      <c r="E118" s="64">
        <v>10000000</v>
      </c>
      <c r="F118" s="65"/>
    </row>
    <row r="119" spans="1:6" x14ac:dyDescent="0.25">
      <c r="A119" s="66"/>
      <c r="B119" s="83" t="s">
        <v>2384</v>
      </c>
      <c r="C119" s="84"/>
      <c r="D119" s="85"/>
      <c r="E119" s="67"/>
      <c r="F119" s="65"/>
    </row>
    <row r="120" spans="1:6" x14ac:dyDescent="0.25">
      <c r="A120" s="66"/>
      <c r="B120" s="77"/>
      <c r="C120" s="78"/>
      <c r="D120" s="79"/>
      <c r="E120" s="68"/>
      <c r="F120" s="65"/>
    </row>
    <row r="121" spans="1:6" x14ac:dyDescent="0.25">
      <c r="A121" s="66"/>
      <c r="B121" s="77"/>
      <c r="C121" s="78"/>
      <c r="D121" s="79"/>
      <c r="E121" s="69"/>
      <c r="F121" s="65"/>
    </row>
    <row r="122" spans="1:6" x14ac:dyDescent="0.25">
      <c r="A122" s="66"/>
      <c r="B122" s="83" t="s">
        <v>2385</v>
      </c>
      <c r="C122" s="84"/>
      <c r="D122" s="85"/>
      <c r="E122" s="64">
        <v>0</v>
      </c>
      <c r="F122" s="65"/>
    </row>
    <row r="123" spans="1:6" x14ac:dyDescent="0.25">
      <c r="A123" s="66"/>
      <c r="B123" s="77" t="s">
        <v>0</v>
      </c>
      <c r="C123" s="78"/>
      <c r="D123" s="79"/>
      <c r="E123" s="69" t="s">
        <v>0</v>
      </c>
      <c r="F123" s="65"/>
    </row>
    <row r="124" spans="1:6" x14ac:dyDescent="0.25">
      <c r="A124" s="70"/>
      <c r="B124" s="77"/>
      <c r="C124" s="78"/>
      <c r="D124" s="79"/>
      <c r="E124" s="71"/>
      <c r="F124" s="65"/>
    </row>
    <row r="125" spans="1:6" x14ac:dyDescent="0.25">
      <c r="A125" s="72"/>
      <c r="B125" s="80" t="s">
        <v>2387</v>
      </c>
      <c r="C125" s="81"/>
      <c r="D125" s="82"/>
      <c r="E125" s="73">
        <v>10000000</v>
      </c>
      <c r="F125" s="65"/>
    </row>
  </sheetData>
  <mergeCells count="122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B87:D87"/>
    <mergeCell ref="B88:D88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topLeftCell="A16" workbookViewId="0">
      <selection sqref="A1:F122"/>
    </sheetView>
  </sheetViews>
  <sheetFormatPr defaultRowHeight="15" x14ac:dyDescent="0.25"/>
  <cols>
    <col min="3" max="3" width="12.28515625" customWidth="1"/>
    <col min="4" max="4" width="15" customWidth="1"/>
    <col min="5" max="5" width="18.140625" customWidth="1"/>
    <col min="6" max="6" width="20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2442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2443</v>
      </c>
      <c r="C7" s="171"/>
      <c r="D7" s="172"/>
      <c r="E7" s="8">
        <v>27335103.809999999</v>
      </c>
      <c r="F7" s="9"/>
    </row>
    <row r="8" spans="1:6" x14ac:dyDescent="0.25">
      <c r="A8" s="7" t="s">
        <v>8</v>
      </c>
      <c r="B8" s="193" t="s">
        <v>2444</v>
      </c>
      <c r="C8" s="194"/>
      <c r="D8" s="195"/>
      <c r="E8" s="10">
        <v>267151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10932.93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4429506.96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402847.62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2100</v>
      </c>
      <c r="F24" s="13">
        <v>61213.32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>
        <v>265051</v>
      </c>
      <c r="F28" s="13">
        <v>265051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27602254.809999999</v>
      </c>
      <c r="F40" s="9" t="s">
        <v>0</v>
      </c>
    </row>
    <row r="41" spans="1:6" x14ac:dyDescent="0.25">
      <c r="A41" s="7" t="s">
        <v>39</v>
      </c>
      <c r="B41" s="173" t="s">
        <v>2445</v>
      </c>
      <c r="C41" s="174"/>
      <c r="D41" s="175"/>
      <c r="E41" s="20">
        <v>2264222.66</v>
      </c>
      <c r="F41" s="9" t="s">
        <v>0</v>
      </c>
    </row>
    <row r="42" spans="1:6" x14ac:dyDescent="0.25">
      <c r="A42" s="7"/>
      <c r="B42" s="161" t="s">
        <v>2453</v>
      </c>
      <c r="C42" s="162"/>
      <c r="D42" s="163"/>
      <c r="E42" s="21">
        <v>113970</v>
      </c>
      <c r="F42" s="9" t="s">
        <v>0</v>
      </c>
    </row>
    <row r="43" spans="1:6" x14ac:dyDescent="0.25">
      <c r="A43" s="7"/>
      <c r="B43" s="161" t="s">
        <v>2454</v>
      </c>
      <c r="C43" s="162"/>
      <c r="D43" s="163"/>
      <c r="E43" s="21">
        <v>1921920.56</v>
      </c>
      <c r="F43" s="13" t="s">
        <v>0</v>
      </c>
    </row>
    <row r="44" spans="1:6" x14ac:dyDescent="0.25">
      <c r="A44" s="7"/>
      <c r="B44" s="161" t="s">
        <v>2455</v>
      </c>
      <c r="C44" s="162"/>
      <c r="D44" s="163"/>
      <c r="E44" s="21">
        <v>228332.1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2446</v>
      </c>
      <c r="C57" s="154"/>
      <c r="D57" s="155"/>
      <c r="E57" s="22">
        <f>-E41+E40</f>
        <v>25338032.149999999</v>
      </c>
      <c r="F57" s="22">
        <f>SUM(F8:F56)</f>
        <v>25338032.150000006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2443</v>
      </c>
      <c r="C59" s="129"/>
      <c r="D59" s="129"/>
      <c r="E59" s="26">
        <v>2202290.02</v>
      </c>
      <c r="F59" s="24"/>
    </row>
    <row r="60" spans="1:6" x14ac:dyDescent="0.25">
      <c r="A60" s="25" t="s">
        <v>8</v>
      </c>
      <c r="B60" s="159" t="s">
        <v>2448</v>
      </c>
      <c r="C60" s="160"/>
      <c r="D60" s="160"/>
      <c r="E60" s="27">
        <v>269844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2472134.02</v>
      </c>
      <c r="F62" s="24" t="s">
        <v>0</v>
      </c>
    </row>
    <row r="63" spans="1:6" x14ac:dyDescent="0.25">
      <c r="A63" s="25" t="s">
        <v>39</v>
      </c>
      <c r="B63" s="141" t="s">
        <v>2452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2449</v>
      </c>
      <c r="C85" s="132"/>
      <c r="D85" s="133"/>
      <c r="E85" s="33">
        <f>-E63+E62</f>
        <v>2472134.02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E20" sqref="E20"/>
    </sheetView>
  </sheetViews>
  <sheetFormatPr defaultRowHeight="15" x14ac:dyDescent="0.25"/>
  <cols>
    <col min="3" max="3" width="11.85546875" customWidth="1"/>
    <col min="4" max="4" width="16.85546875" customWidth="1"/>
    <col min="5" max="5" width="19.28515625" customWidth="1"/>
    <col min="6" max="6" width="21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2432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2433</v>
      </c>
      <c r="C7" s="171"/>
      <c r="D7" s="172"/>
      <c r="E7" s="8">
        <v>29489156.73</v>
      </c>
      <c r="F7" s="9"/>
    </row>
    <row r="8" spans="1:6" x14ac:dyDescent="0.25">
      <c r="A8" s="7" t="s">
        <v>8</v>
      </c>
      <c r="B8" s="193" t="s">
        <v>2434</v>
      </c>
      <c r="C8" s="194"/>
      <c r="D8" s="195"/>
      <c r="E8" s="10">
        <v>229532.1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124902.93</v>
      </c>
    </row>
    <row r="14" spans="1:6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6351427.5199999996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402847.62</v>
      </c>
    </row>
    <row r="20" spans="1:7" x14ac:dyDescent="0.25">
      <c r="A20" s="12">
        <v>2.11</v>
      </c>
      <c r="B20" s="161" t="s">
        <v>2437</v>
      </c>
      <c r="C20" s="162"/>
      <c r="D20" s="163"/>
      <c r="E20" s="9">
        <v>228332.1</v>
      </c>
      <c r="F20" s="9">
        <v>228332.1</v>
      </c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1200</v>
      </c>
      <c r="F24" s="13">
        <v>59113.32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29718688.830000002</v>
      </c>
      <c r="F40" s="9" t="s">
        <v>0</v>
      </c>
    </row>
    <row r="41" spans="1:6" x14ac:dyDescent="0.25">
      <c r="A41" s="7" t="s">
        <v>39</v>
      </c>
      <c r="B41" s="173" t="s">
        <v>2435</v>
      </c>
      <c r="C41" s="174"/>
      <c r="D41" s="175"/>
      <c r="E41" s="20">
        <v>2383585.02</v>
      </c>
      <c r="F41" s="9" t="s">
        <v>0</v>
      </c>
    </row>
    <row r="42" spans="1:6" x14ac:dyDescent="0.25">
      <c r="A42" s="7"/>
      <c r="B42" s="161" t="s">
        <v>2438</v>
      </c>
      <c r="C42" s="162"/>
      <c r="D42" s="163"/>
      <c r="E42" s="21">
        <v>2178747.5699999998</v>
      </c>
      <c r="F42" s="9" t="s">
        <v>0</v>
      </c>
    </row>
    <row r="43" spans="1:6" x14ac:dyDescent="0.25">
      <c r="A43" s="7"/>
      <c r="B43" s="161" t="s">
        <v>2358</v>
      </c>
      <c r="C43" s="162"/>
      <c r="D43" s="163"/>
      <c r="E43" s="21">
        <v>47964.35</v>
      </c>
      <c r="F43" s="13" t="s">
        <v>0</v>
      </c>
    </row>
    <row r="44" spans="1:6" x14ac:dyDescent="0.25">
      <c r="A44" s="7"/>
      <c r="B44" s="161" t="s">
        <v>1657</v>
      </c>
      <c r="C44" s="162"/>
      <c r="D44" s="163"/>
      <c r="E44" s="21">
        <v>156873.1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2436</v>
      </c>
      <c r="C57" s="154"/>
      <c r="D57" s="155"/>
      <c r="E57" s="22">
        <f>-E41+E40</f>
        <v>27335103.810000002</v>
      </c>
      <c r="F57" s="22">
        <f>SUM(F8:F56)</f>
        <v>27335103.810000006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2415</v>
      </c>
      <c r="C59" s="129"/>
      <c r="D59" s="129"/>
      <c r="E59" s="26">
        <v>2102808.13</v>
      </c>
      <c r="F59" s="24"/>
    </row>
    <row r="60" spans="1:6" x14ac:dyDescent="0.25">
      <c r="A60" s="25" t="s">
        <v>8</v>
      </c>
      <c r="B60" s="159" t="s">
        <v>2447</v>
      </c>
      <c r="C60" s="160"/>
      <c r="D60" s="160"/>
      <c r="E60" s="27">
        <v>203326.35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2306134.48</v>
      </c>
      <c r="F62" s="24" t="s">
        <v>0</v>
      </c>
    </row>
    <row r="63" spans="1:6" x14ac:dyDescent="0.25">
      <c r="A63" s="25" t="s">
        <v>39</v>
      </c>
      <c r="B63" s="141" t="s">
        <v>2451</v>
      </c>
      <c r="C63" s="142"/>
      <c r="D63" s="143"/>
      <c r="E63" s="29">
        <v>103844.46</v>
      </c>
      <c r="F63" s="24"/>
    </row>
    <row r="64" spans="1:6" x14ac:dyDescent="0.25">
      <c r="A64" s="25" t="s">
        <v>0</v>
      </c>
      <c r="B64" s="199" t="s">
        <v>2358</v>
      </c>
      <c r="C64" s="200"/>
      <c r="D64" s="201"/>
      <c r="E64" s="28">
        <v>9669.8700000000008</v>
      </c>
      <c r="F64" s="24"/>
    </row>
    <row r="65" spans="1:6" x14ac:dyDescent="0.25">
      <c r="A65" s="30"/>
      <c r="B65" s="199" t="s">
        <v>1944</v>
      </c>
      <c r="C65" s="200"/>
      <c r="D65" s="201"/>
      <c r="E65" s="28">
        <v>540</v>
      </c>
      <c r="F65" s="24" t="s">
        <v>0</v>
      </c>
    </row>
    <row r="66" spans="1:6" x14ac:dyDescent="0.25">
      <c r="A66" s="25" t="s">
        <v>0</v>
      </c>
      <c r="B66" s="150" t="s">
        <v>2439</v>
      </c>
      <c r="C66" s="151"/>
      <c r="D66" s="152"/>
      <c r="E66" s="28">
        <v>2396.1799999999998</v>
      </c>
      <c r="F66" s="24" t="s">
        <v>0</v>
      </c>
    </row>
    <row r="67" spans="1:6" x14ac:dyDescent="0.25">
      <c r="A67" s="25" t="s">
        <v>0</v>
      </c>
      <c r="B67" s="139" t="s">
        <v>2440</v>
      </c>
      <c r="C67" s="140"/>
      <c r="D67" s="140"/>
      <c r="E67" s="28">
        <v>72257.38</v>
      </c>
      <c r="F67" s="24" t="s">
        <v>0</v>
      </c>
    </row>
    <row r="68" spans="1:6" x14ac:dyDescent="0.25">
      <c r="A68" s="25" t="s">
        <v>0</v>
      </c>
      <c r="B68" s="139" t="s">
        <v>2076</v>
      </c>
      <c r="C68" s="140"/>
      <c r="D68" s="140"/>
      <c r="E68" s="28">
        <v>5847.23</v>
      </c>
      <c r="F68" s="24" t="s">
        <v>0</v>
      </c>
    </row>
    <row r="69" spans="1:6" x14ac:dyDescent="0.25">
      <c r="A69" s="25"/>
      <c r="B69" s="139" t="s">
        <v>2441</v>
      </c>
      <c r="C69" s="140"/>
      <c r="D69" s="140"/>
      <c r="E69" s="28">
        <v>13133.8</v>
      </c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2450</v>
      </c>
      <c r="C85" s="132"/>
      <c r="D85" s="133"/>
      <c r="E85" s="33">
        <f>-E63+E62</f>
        <v>2202290.02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5703125" customWidth="1"/>
    <col min="4" max="4" width="16.7109375" customWidth="1"/>
    <col min="5" max="5" width="18.42578125" customWidth="1"/>
    <col min="6" max="6" width="21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2414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2415</v>
      </c>
      <c r="C7" s="171"/>
      <c r="D7" s="172"/>
      <c r="E7" s="8">
        <v>31803572.559999999</v>
      </c>
      <c r="F7" s="9"/>
    </row>
    <row r="8" spans="1:6" x14ac:dyDescent="0.25">
      <c r="A8" s="7" t="s">
        <v>8</v>
      </c>
      <c r="B8" s="193" t="s">
        <v>2416</v>
      </c>
      <c r="C8" s="194"/>
      <c r="D8" s="195"/>
      <c r="E8" s="10">
        <v>2337570.6800000002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-8073.91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124902.93</v>
      </c>
    </row>
    <row r="14" spans="1:6" x14ac:dyDescent="0.25">
      <c r="A14" s="12">
        <v>2.5</v>
      </c>
      <c r="B14" s="161" t="s">
        <v>2422</v>
      </c>
      <c r="C14" s="162"/>
      <c r="D14" s="163"/>
      <c r="E14" s="9">
        <v>156873.1</v>
      </c>
      <c r="F14" s="13">
        <v>156873.1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6351427.5199999996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450811.97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1950</v>
      </c>
      <c r="F24" s="13">
        <v>57913.32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>
        <v>2178747.58</v>
      </c>
      <c r="F28" s="13">
        <v>2178747.58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34141143.240000002</v>
      </c>
      <c r="F40" s="9" t="s">
        <v>0</v>
      </c>
    </row>
    <row r="41" spans="1:6" x14ac:dyDescent="0.25">
      <c r="A41" s="7" t="s">
        <v>39</v>
      </c>
      <c r="B41" s="173" t="s">
        <v>2417</v>
      </c>
      <c r="C41" s="174"/>
      <c r="D41" s="175"/>
      <c r="E41" s="20">
        <v>4651986.51</v>
      </c>
      <c r="F41" s="9" t="s">
        <v>0</v>
      </c>
    </row>
    <row r="42" spans="1:6" x14ac:dyDescent="0.25">
      <c r="A42" s="7"/>
      <c r="B42" s="161" t="s">
        <v>2424</v>
      </c>
      <c r="C42" s="162"/>
      <c r="D42" s="163"/>
      <c r="E42" s="21">
        <v>4194573.91</v>
      </c>
      <c r="F42" s="9" t="s">
        <v>0</v>
      </c>
    </row>
    <row r="43" spans="1:6" x14ac:dyDescent="0.25">
      <c r="A43" s="7"/>
      <c r="B43" s="161" t="s">
        <v>2425</v>
      </c>
      <c r="C43" s="162"/>
      <c r="D43" s="163"/>
      <c r="E43" s="21">
        <v>5100</v>
      </c>
      <c r="F43" s="13" t="s">
        <v>0</v>
      </c>
    </row>
    <row r="44" spans="1:6" x14ac:dyDescent="0.25">
      <c r="A44" s="7"/>
      <c r="B44" s="161" t="s">
        <v>2426</v>
      </c>
      <c r="C44" s="162"/>
      <c r="D44" s="163"/>
      <c r="E44" s="21">
        <v>329994</v>
      </c>
      <c r="F44" s="13" t="s">
        <v>0</v>
      </c>
    </row>
    <row r="45" spans="1:6" x14ac:dyDescent="0.25">
      <c r="A45" s="7"/>
      <c r="B45" s="167" t="s">
        <v>146</v>
      </c>
      <c r="C45" s="168"/>
      <c r="D45" s="169"/>
      <c r="E45" s="9">
        <v>51564.1</v>
      </c>
      <c r="F45" s="13" t="s">
        <v>0</v>
      </c>
    </row>
    <row r="46" spans="1:6" x14ac:dyDescent="0.25">
      <c r="A46" s="7"/>
      <c r="B46" s="161" t="s">
        <v>2427</v>
      </c>
      <c r="C46" s="162"/>
      <c r="D46" s="163"/>
      <c r="E46" s="9">
        <v>52500</v>
      </c>
      <c r="F46" s="13" t="s">
        <v>0</v>
      </c>
    </row>
    <row r="47" spans="1:6" x14ac:dyDescent="0.25">
      <c r="A47" s="7"/>
      <c r="B47" s="161" t="s">
        <v>2428</v>
      </c>
      <c r="C47" s="162"/>
      <c r="D47" s="163"/>
      <c r="E47" s="9">
        <v>18254.5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2418</v>
      </c>
      <c r="C57" s="154"/>
      <c r="D57" s="155"/>
      <c r="E57" s="22">
        <f>-E41+E40</f>
        <v>29489156.730000004</v>
      </c>
      <c r="F57" s="22">
        <f>SUM(F8:F56)</f>
        <v>29489156.73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2415</v>
      </c>
      <c r="C59" s="129"/>
      <c r="D59" s="129"/>
      <c r="E59" s="26">
        <v>1855038.33</v>
      </c>
      <c r="F59" s="24"/>
    </row>
    <row r="60" spans="1:6" x14ac:dyDescent="0.25">
      <c r="A60" s="25" t="s">
        <v>8</v>
      </c>
      <c r="B60" s="159" t="s">
        <v>2419</v>
      </c>
      <c r="C60" s="160"/>
      <c r="D60" s="160"/>
      <c r="E60" s="27">
        <v>371720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2226758.33</v>
      </c>
      <c r="F62" s="24" t="s">
        <v>0</v>
      </c>
    </row>
    <row r="63" spans="1:6" x14ac:dyDescent="0.25">
      <c r="A63" s="25" t="s">
        <v>39</v>
      </c>
      <c r="B63" s="141" t="s">
        <v>2420</v>
      </c>
      <c r="C63" s="142"/>
      <c r="D63" s="143"/>
      <c r="E63" s="29">
        <v>123950.2</v>
      </c>
      <c r="F63" s="24"/>
    </row>
    <row r="64" spans="1:6" x14ac:dyDescent="0.25">
      <c r="A64" s="25" t="s">
        <v>0</v>
      </c>
      <c r="B64" s="199" t="s">
        <v>2429</v>
      </c>
      <c r="C64" s="200"/>
      <c r="D64" s="201"/>
      <c r="E64" s="28">
        <v>103512</v>
      </c>
      <c r="F64" s="24"/>
    </row>
    <row r="65" spans="1:6" x14ac:dyDescent="0.25">
      <c r="A65" s="30"/>
      <c r="B65" s="199" t="s">
        <v>2430</v>
      </c>
      <c r="C65" s="200"/>
      <c r="D65" s="201"/>
      <c r="E65" s="28">
        <v>15206.2</v>
      </c>
      <c r="F65" s="24" t="s">
        <v>0</v>
      </c>
    </row>
    <row r="66" spans="1:6" x14ac:dyDescent="0.25">
      <c r="A66" s="25" t="s">
        <v>0</v>
      </c>
      <c r="B66" s="150" t="s">
        <v>2431</v>
      </c>
      <c r="C66" s="151"/>
      <c r="D66" s="152"/>
      <c r="E66" s="28">
        <v>5232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2421</v>
      </c>
      <c r="C85" s="132"/>
      <c r="D85" s="133"/>
      <c r="E85" s="33">
        <f>-E63+E62</f>
        <v>2102808.13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28515625" customWidth="1"/>
    <col min="4" max="4" width="14.28515625" customWidth="1"/>
    <col min="5" max="5" width="18.7109375" customWidth="1"/>
    <col min="6" max="6" width="2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2405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2406</v>
      </c>
      <c r="C7" s="171"/>
      <c r="D7" s="172"/>
      <c r="E7" s="8">
        <v>32577876.32</v>
      </c>
      <c r="F7" s="9"/>
    </row>
    <row r="8" spans="1:6" x14ac:dyDescent="0.25">
      <c r="A8" s="7" t="s">
        <v>8</v>
      </c>
      <c r="B8" s="193" t="s">
        <v>2407</v>
      </c>
      <c r="C8" s="194"/>
      <c r="D8" s="195"/>
      <c r="E8" s="10">
        <v>1250</v>
      </c>
      <c r="F8" s="11"/>
    </row>
    <row r="9" spans="1:6" x14ac:dyDescent="0.25">
      <c r="A9" s="12">
        <v>2.1</v>
      </c>
      <c r="B9" s="161" t="s">
        <v>2399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2402</v>
      </c>
      <c r="C10" s="162"/>
      <c r="D10" s="163"/>
      <c r="E10" s="9"/>
      <c r="F10" s="13">
        <v>4186500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2400</v>
      </c>
      <c r="C12" s="162"/>
      <c r="D12" s="163"/>
      <c r="E12" s="9"/>
      <c r="F12" s="13">
        <v>329994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508411.97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1250</v>
      </c>
      <c r="F24" s="13">
        <v>55963.32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32579126.32</v>
      </c>
      <c r="F40" s="9" t="s">
        <v>0</v>
      </c>
    </row>
    <row r="41" spans="1:6" x14ac:dyDescent="0.25">
      <c r="A41" s="7" t="s">
        <v>39</v>
      </c>
      <c r="B41" s="173" t="s">
        <v>2408</v>
      </c>
      <c r="C41" s="174"/>
      <c r="D41" s="175"/>
      <c r="E41" s="20">
        <v>775553.76</v>
      </c>
      <c r="F41" s="9" t="s">
        <v>0</v>
      </c>
    </row>
    <row r="42" spans="1:6" x14ac:dyDescent="0.25">
      <c r="A42" s="7"/>
      <c r="B42" s="161" t="s">
        <v>2413</v>
      </c>
      <c r="C42" s="162"/>
      <c r="D42" s="163"/>
      <c r="E42" s="21">
        <v>775553.76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2409</v>
      </c>
      <c r="C57" s="154"/>
      <c r="D57" s="155"/>
      <c r="E57" s="22">
        <f>-E41+E40</f>
        <v>31803572.559999999</v>
      </c>
      <c r="F57" s="22">
        <f>SUM(F8:F56)</f>
        <v>31803572.560000002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2406</v>
      </c>
      <c r="C59" s="129"/>
      <c r="D59" s="129"/>
      <c r="E59" s="26">
        <v>1619657.33</v>
      </c>
      <c r="F59" s="24"/>
    </row>
    <row r="60" spans="1:6" x14ac:dyDescent="0.25">
      <c r="A60" s="25" t="s">
        <v>8</v>
      </c>
      <c r="B60" s="159" t="s">
        <v>2410</v>
      </c>
      <c r="C60" s="160"/>
      <c r="D60" s="160"/>
      <c r="E60" s="27">
        <v>235381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1855038.33</v>
      </c>
      <c r="F62" s="24" t="s">
        <v>0</v>
      </c>
    </row>
    <row r="63" spans="1:6" x14ac:dyDescent="0.25">
      <c r="A63" s="25" t="s">
        <v>39</v>
      </c>
      <c r="B63" s="141" t="s">
        <v>2411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2412</v>
      </c>
      <c r="C85" s="132"/>
      <c r="D85" s="133"/>
      <c r="E85" s="33">
        <f>-E63+E62</f>
        <v>1855038.33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13.5" customHeight="1" x14ac:dyDescent="0.25">
      <c r="A91" s="36"/>
      <c r="B91" s="110"/>
      <c r="C91" s="111"/>
      <c r="D91" s="112"/>
      <c r="E91" s="38"/>
      <c r="F91" s="35"/>
    </row>
    <row r="92" spans="1:6" ht="21.75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1.28515625" customWidth="1"/>
    <col min="4" max="4" width="14.28515625" customWidth="1"/>
    <col min="5" max="5" width="18.42578125" customWidth="1"/>
    <col min="6" max="6" width="20.7109375" customWidth="1"/>
    <col min="7" max="7" width="14.42578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2390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2391</v>
      </c>
      <c r="C7" s="171"/>
      <c r="D7" s="172"/>
      <c r="E7" s="8">
        <v>27308222.559999999</v>
      </c>
      <c r="F7" s="9"/>
    </row>
    <row r="8" spans="1:7" x14ac:dyDescent="0.25">
      <c r="A8" s="7" t="s">
        <v>8</v>
      </c>
      <c r="B8" s="193" t="s">
        <v>2392</v>
      </c>
      <c r="C8" s="194"/>
      <c r="D8" s="195"/>
      <c r="E8" s="10">
        <v>34881336.270000003</v>
      </c>
      <c r="F8" s="11"/>
    </row>
    <row r="9" spans="1:7" x14ac:dyDescent="0.25">
      <c r="A9" s="12">
        <v>2.1</v>
      </c>
      <c r="B9" s="161" t="s">
        <v>2399</v>
      </c>
      <c r="C9" s="162"/>
      <c r="D9" s="163"/>
      <c r="E9" s="9">
        <v>29611682.510000002</v>
      </c>
      <c r="F9" s="9">
        <v>0</v>
      </c>
    </row>
    <row r="10" spans="1:7" x14ac:dyDescent="0.25">
      <c r="A10" s="12">
        <v>2.2000000000000002</v>
      </c>
      <c r="B10" s="161" t="s">
        <v>2402</v>
      </c>
      <c r="C10" s="162"/>
      <c r="D10" s="163"/>
      <c r="E10" s="9">
        <v>4186500</v>
      </c>
      <c r="F10" s="13">
        <v>4186500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7" x14ac:dyDescent="0.25">
      <c r="A12" s="14">
        <v>2.4</v>
      </c>
      <c r="B12" s="161" t="s">
        <v>2400</v>
      </c>
      <c r="C12" s="162"/>
      <c r="D12" s="163"/>
      <c r="E12" s="9">
        <v>305500</v>
      </c>
      <c r="F12" s="13">
        <v>329994</v>
      </c>
      <c r="G12" s="63"/>
    </row>
    <row r="13" spans="1:7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7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508411.97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2401</v>
      </c>
      <c r="C21" s="162"/>
      <c r="D21" s="163"/>
      <c r="E21" s="9">
        <v>775553.76</v>
      </c>
      <c r="F21" s="13">
        <f>+E21</f>
        <v>775553.76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2100</v>
      </c>
      <c r="F24" s="13">
        <v>54713.32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62189558.829999998</v>
      </c>
      <c r="F40" s="9" t="s">
        <v>0</v>
      </c>
    </row>
    <row r="41" spans="1:6" x14ac:dyDescent="0.25">
      <c r="A41" s="7" t="s">
        <v>39</v>
      </c>
      <c r="B41" s="173" t="s">
        <v>2393</v>
      </c>
      <c r="C41" s="174"/>
      <c r="D41" s="175"/>
      <c r="E41" s="20">
        <v>29611682.510000002</v>
      </c>
      <c r="F41" s="9" t="s">
        <v>0</v>
      </c>
    </row>
    <row r="42" spans="1:6" x14ac:dyDescent="0.25">
      <c r="A42" s="7"/>
      <c r="B42" s="161" t="s">
        <v>2404</v>
      </c>
      <c r="C42" s="162"/>
      <c r="D42" s="163"/>
      <c r="E42" s="21">
        <v>29611682.510000002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2394</v>
      </c>
      <c r="C57" s="154"/>
      <c r="D57" s="155"/>
      <c r="E57" s="22">
        <f>-E41+E40</f>
        <v>32577876.319999997</v>
      </c>
      <c r="F57" s="22">
        <f>SUM(F8:F56)</f>
        <v>32577876.320000004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2391</v>
      </c>
      <c r="C59" s="129"/>
      <c r="D59" s="129"/>
      <c r="E59" s="26">
        <v>2363126.06</v>
      </c>
      <c r="F59" s="24"/>
    </row>
    <row r="60" spans="1:6" x14ac:dyDescent="0.25">
      <c r="A60" s="25" t="s">
        <v>8</v>
      </c>
      <c r="B60" s="159" t="s">
        <v>2395</v>
      </c>
      <c r="C60" s="160"/>
      <c r="D60" s="160"/>
      <c r="E60" s="27">
        <v>143000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2506126.06</v>
      </c>
      <c r="F62" s="24" t="s">
        <v>0</v>
      </c>
    </row>
    <row r="63" spans="1:6" x14ac:dyDescent="0.25">
      <c r="A63" s="25" t="s">
        <v>39</v>
      </c>
      <c r="B63" s="141" t="s">
        <v>2396</v>
      </c>
      <c r="C63" s="142"/>
      <c r="D63" s="143"/>
      <c r="E63" s="29">
        <v>886468.73</v>
      </c>
      <c r="F63" s="24"/>
    </row>
    <row r="64" spans="1:6" x14ac:dyDescent="0.25">
      <c r="A64" s="25" t="s">
        <v>0</v>
      </c>
      <c r="B64" s="199" t="s">
        <v>2403</v>
      </c>
      <c r="C64" s="200"/>
      <c r="D64" s="201"/>
      <c r="E64" s="28">
        <v>886468.73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2397</v>
      </c>
      <c r="C85" s="132"/>
      <c r="D85" s="133"/>
      <c r="E85" s="33">
        <f>-E63+E62</f>
        <v>1619657.33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ht="12.75" customHeight="1" x14ac:dyDescent="0.25">
      <c r="A89" s="36"/>
      <c r="B89" s="110"/>
      <c r="C89" s="111"/>
      <c r="D89" s="112"/>
      <c r="E89" s="38"/>
      <c r="F89" s="35"/>
    </row>
    <row r="90" spans="1:6" ht="12.75" customHeight="1" x14ac:dyDescent="0.25">
      <c r="A90" s="36"/>
      <c r="B90" s="110"/>
      <c r="C90" s="111"/>
      <c r="D90" s="112"/>
      <c r="E90" s="38"/>
      <c r="F90" s="35"/>
    </row>
    <row r="91" spans="1:6" ht="18" customHeight="1" x14ac:dyDescent="0.25">
      <c r="A91" s="36"/>
      <c r="B91" s="110"/>
      <c r="C91" s="111"/>
      <c r="D91" s="112"/>
      <c r="E91" s="38"/>
      <c r="F91" s="35"/>
    </row>
    <row r="92" spans="1:6" ht="25.5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sqref="A1:F122"/>
    </sheetView>
  </sheetViews>
  <sheetFormatPr defaultRowHeight="15" x14ac:dyDescent="0.25"/>
  <cols>
    <col min="3" max="3" width="12.42578125" customWidth="1"/>
    <col min="4" max="4" width="24.140625" customWidth="1"/>
    <col min="5" max="5" width="19.4257812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2376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2377</v>
      </c>
      <c r="C7" s="171"/>
      <c r="D7" s="172"/>
      <c r="E7" s="8">
        <v>27306472.559999999</v>
      </c>
      <c r="F7" s="9"/>
    </row>
    <row r="8" spans="1:6" x14ac:dyDescent="0.25">
      <c r="A8" s="7" t="s">
        <v>8</v>
      </c>
      <c r="B8" s="193" t="s">
        <v>2378</v>
      </c>
      <c r="C8" s="194"/>
      <c r="D8" s="195"/>
      <c r="E8" s="10">
        <v>1750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508411.97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1750</v>
      </c>
      <c r="F24" s="13">
        <v>52613.32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27308222.559999999</v>
      </c>
      <c r="F40" s="9" t="s">
        <v>0</v>
      </c>
    </row>
    <row r="41" spans="1:6" x14ac:dyDescent="0.25">
      <c r="A41" s="7" t="s">
        <v>39</v>
      </c>
      <c r="B41" s="173" t="s">
        <v>2379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2380</v>
      </c>
      <c r="C57" s="154"/>
      <c r="D57" s="155"/>
      <c r="E57" s="22">
        <f>-E41+E40</f>
        <v>27308222.559999999</v>
      </c>
      <c r="F57" s="22">
        <f>SUM(F8:F56)</f>
        <v>27308222.560000002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2377</v>
      </c>
      <c r="C59" s="129"/>
      <c r="D59" s="129"/>
      <c r="E59" s="26">
        <v>2230494.06</v>
      </c>
      <c r="F59" s="24"/>
    </row>
    <row r="60" spans="1:6" x14ac:dyDescent="0.25">
      <c r="A60" s="25" t="s">
        <v>8</v>
      </c>
      <c r="B60" s="159" t="s">
        <v>2381</v>
      </c>
      <c r="C60" s="160"/>
      <c r="D60" s="160"/>
      <c r="E60" s="27">
        <v>132632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2363126.06</v>
      </c>
      <c r="F62" s="24" t="s">
        <v>0</v>
      </c>
    </row>
    <row r="63" spans="1:6" x14ac:dyDescent="0.25">
      <c r="A63" s="25" t="s">
        <v>39</v>
      </c>
      <c r="B63" s="141" t="s">
        <v>2382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2383</v>
      </c>
      <c r="C85" s="132"/>
      <c r="D85" s="133"/>
      <c r="E85" s="33">
        <f>-E63+E62</f>
        <v>2363126.06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2386</v>
      </c>
      <c r="C115" s="78"/>
      <c r="D115" s="79"/>
      <c r="E115" s="64">
        <v>0</v>
      </c>
      <c r="F115" s="65"/>
    </row>
    <row r="116" spans="1:6" x14ac:dyDescent="0.25">
      <c r="A116" s="66"/>
      <c r="B116" s="83" t="s">
        <v>2384</v>
      </c>
      <c r="C116" s="84"/>
      <c r="D116" s="85"/>
      <c r="E116" s="67">
        <v>10000000</v>
      </c>
      <c r="F116" s="65"/>
    </row>
    <row r="117" spans="1:6" x14ac:dyDescent="0.25">
      <c r="A117" s="66"/>
      <c r="B117" s="77" t="s">
        <v>2389</v>
      </c>
      <c r="C117" s="78"/>
      <c r="D117" s="79"/>
      <c r="E117" s="68">
        <v>10000000</v>
      </c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A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42578125" customWidth="1"/>
    <col min="4" max="5" width="17.85546875" customWidth="1"/>
    <col min="6" max="6" width="20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2362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2363</v>
      </c>
      <c r="C7" s="171"/>
      <c r="D7" s="172"/>
      <c r="E7" s="8">
        <v>27369949.890000001</v>
      </c>
      <c r="F7" s="9"/>
    </row>
    <row r="8" spans="1:6" x14ac:dyDescent="0.25">
      <c r="A8" s="7" t="s">
        <v>8</v>
      </c>
      <c r="B8" s="193" t="s">
        <v>2364</v>
      </c>
      <c r="C8" s="194"/>
      <c r="D8" s="195"/>
      <c r="E8" s="10">
        <v>2250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508411.97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2250</v>
      </c>
      <c r="F24" s="13">
        <v>50863.32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27372199.890000001</v>
      </c>
      <c r="F40" s="9" t="s">
        <v>0</v>
      </c>
    </row>
    <row r="41" spans="1:6" x14ac:dyDescent="0.25">
      <c r="A41" s="7" t="s">
        <v>39</v>
      </c>
      <c r="B41" s="173" t="s">
        <v>2365</v>
      </c>
      <c r="C41" s="174"/>
      <c r="D41" s="175"/>
      <c r="E41" s="20">
        <v>65727.33</v>
      </c>
      <c r="F41" s="9" t="s">
        <v>0</v>
      </c>
    </row>
    <row r="42" spans="1:6" x14ac:dyDescent="0.25">
      <c r="A42" s="7"/>
      <c r="B42" s="161" t="s">
        <v>2371</v>
      </c>
      <c r="C42" s="162"/>
      <c r="D42" s="163"/>
      <c r="E42" s="21">
        <v>4950</v>
      </c>
      <c r="F42" s="9" t="s">
        <v>0</v>
      </c>
    </row>
    <row r="43" spans="1:6" x14ac:dyDescent="0.25">
      <c r="A43" s="7"/>
      <c r="B43" s="161" t="s">
        <v>2372</v>
      </c>
      <c r="C43" s="162"/>
      <c r="D43" s="163"/>
      <c r="E43" s="21">
        <v>60777.33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2366</v>
      </c>
      <c r="C57" s="154"/>
      <c r="D57" s="155"/>
      <c r="E57" s="22">
        <f>-E41+E40</f>
        <v>27306472.560000002</v>
      </c>
      <c r="F57" s="22">
        <f>SUM(F8:F56)</f>
        <v>27306472.560000002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2363</v>
      </c>
      <c r="C59" s="129"/>
      <c r="D59" s="129"/>
      <c r="E59" s="26">
        <v>2248722.62</v>
      </c>
      <c r="F59" s="24"/>
    </row>
    <row r="60" spans="1:6" x14ac:dyDescent="0.25">
      <c r="A60" s="25" t="s">
        <v>8</v>
      </c>
      <c r="B60" s="159" t="s">
        <v>2367</v>
      </c>
      <c r="C60" s="160"/>
      <c r="D60" s="160"/>
      <c r="E60" s="27">
        <v>115212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2363934.62</v>
      </c>
      <c r="F62" s="24" t="s">
        <v>0</v>
      </c>
    </row>
    <row r="63" spans="1:6" x14ac:dyDescent="0.25">
      <c r="A63" s="25" t="s">
        <v>39</v>
      </c>
      <c r="B63" s="141" t="s">
        <v>2368</v>
      </c>
      <c r="C63" s="142"/>
      <c r="D63" s="143"/>
      <c r="E63" s="29">
        <v>133440.56</v>
      </c>
      <c r="F63" s="24"/>
    </row>
    <row r="64" spans="1:6" x14ac:dyDescent="0.25">
      <c r="A64" s="25" t="s">
        <v>0</v>
      </c>
      <c r="B64" s="199" t="s">
        <v>2373</v>
      </c>
      <c r="C64" s="200"/>
      <c r="D64" s="201"/>
      <c r="E64" s="28">
        <v>29499.54</v>
      </c>
      <c r="F64" s="24"/>
    </row>
    <row r="65" spans="1:6" x14ac:dyDescent="0.25">
      <c r="A65" s="30"/>
      <c r="B65" s="199" t="s">
        <v>2374</v>
      </c>
      <c r="C65" s="200"/>
      <c r="D65" s="201"/>
      <c r="E65" s="28">
        <v>4401.0200000000004</v>
      </c>
      <c r="F65" s="24" t="s">
        <v>0</v>
      </c>
    </row>
    <row r="66" spans="1:6" x14ac:dyDescent="0.25">
      <c r="A66" s="25" t="s">
        <v>0</v>
      </c>
      <c r="B66" s="150" t="s">
        <v>2375</v>
      </c>
      <c r="C66" s="151"/>
      <c r="D66" s="152"/>
      <c r="E66" s="28">
        <v>99540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2369</v>
      </c>
      <c r="C85" s="132"/>
      <c r="D85" s="133"/>
      <c r="E85" s="33">
        <f>-E63+E62</f>
        <v>2230494.06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sqref="A1:F113"/>
    </sheetView>
  </sheetViews>
  <sheetFormatPr defaultRowHeight="15" x14ac:dyDescent="0.25"/>
  <cols>
    <col min="3" max="3" width="11" customWidth="1"/>
    <col min="4" max="4" width="12.5703125" customWidth="1"/>
    <col min="5" max="5" width="18.28515625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2346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2347</v>
      </c>
      <c r="C7" s="171"/>
      <c r="D7" s="172"/>
      <c r="E7" s="8">
        <v>29259363.170000002</v>
      </c>
      <c r="F7" s="9"/>
    </row>
    <row r="8" spans="1:6" x14ac:dyDescent="0.25">
      <c r="A8" s="7" t="s">
        <v>8</v>
      </c>
      <c r="B8" s="193" t="s">
        <v>2348</v>
      </c>
      <c r="C8" s="194"/>
      <c r="D8" s="195"/>
      <c r="E8" s="10">
        <v>1800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513361.97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1800</v>
      </c>
      <c r="F24" s="13">
        <v>48613.32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29261163.170000002</v>
      </c>
      <c r="F40" s="9" t="s">
        <v>0</v>
      </c>
    </row>
    <row r="41" spans="1:6" x14ac:dyDescent="0.25">
      <c r="A41" s="7" t="s">
        <v>39</v>
      </c>
      <c r="B41" s="173" t="s">
        <v>2349</v>
      </c>
      <c r="C41" s="174"/>
      <c r="D41" s="175"/>
      <c r="E41" s="20">
        <v>1891213.28</v>
      </c>
      <c r="F41" s="9" t="s">
        <v>0</v>
      </c>
    </row>
    <row r="42" spans="1:6" x14ac:dyDescent="0.25">
      <c r="A42" s="7"/>
      <c r="B42" s="161" t="s">
        <v>2355</v>
      </c>
      <c r="C42" s="162"/>
      <c r="D42" s="163"/>
      <c r="E42" s="21">
        <v>1800000</v>
      </c>
      <c r="F42" s="9" t="s">
        <v>0</v>
      </c>
    </row>
    <row r="43" spans="1:6" x14ac:dyDescent="0.25">
      <c r="A43" s="7"/>
      <c r="B43" s="161" t="s">
        <v>2356</v>
      </c>
      <c r="C43" s="162"/>
      <c r="D43" s="163"/>
      <c r="E43" s="21">
        <v>91213.28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2350</v>
      </c>
      <c r="C57" s="154"/>
      <c r="D57" s="155"/>
      <c r="E57" s="22">
        <f>-E41+E40</f>
        <v>27369949.890000001</v>
      </c>
      <c r="F57" s="22">
        <f>SUM(F8:F56)</f>
        <v>27369949.890000001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2347</v>
      </c>
      <c r="C59" s="129"/>
      <c r="D59" s="129"/>
      <c r="E59" s="26">
        <v>1324016.56</v>
      </c>
      <c r="F59" s="24"/>
    </row>
    <row r="60" spans="1:6" x14ac:dyDescent="0.25">
      <c r="A60" s="25" t="s">
        <v>8</v>
      </c>
      <c r="B60" s="159" t="s">
        <v>2351</v>
      </c>
      <c r="C60" s="160"/>
      <c r="D60" s="160"/>
      <c r="E60" s="27">
        <v>1050324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2374340.56</v>
      </c>
      <c r="F62" s="24" t="s">
        <v>0</v>
      </c>
    </row>
    <row r="63" spans="1:6" x14ac:dyDescent="0.25">
      <c r="A63" s="25" t="s">
        <v>39</v>
      </c>
      <c r="B63" s="141" t="s">
        <v>2353</v>
      </c>
      <c r="C63" s="142"/>
      <c r="D63" s="143"/>
      <c r="E63" s="29">
        <v>125617.94</v>
      </c>
      <c r="F63" s="24"/>
    </row>
    <row r="64" spans="1:6" x14ac:dyDescent="0.25">
      <c r="A64" s="25" t="s">
        <v>0</v>
      </c>
      <c r="B64" s="199" t="s">
        <v>2357</v>
      </c>
      <c r="C64" s="200"/>
      <c r="D64" s="201"/>
      <c r="E64" s="28">
        <v>117249.2</v>
      </c>
      <c r="F64" s="24"/>
    </row>
    <row r="65" spans="1:6" x14ac:dyDescent="0.25">
      <c r="A65" s="30"/>
      <c r="B65" s="199" t="s">
        <v>2358</v>
      </c>
      <c r="C65" s="200"/>
      <c r="D65" s="201"/>
      <c r="E65" s="28">
        <v>8368.74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2354</v>
      </c>
      <c r="C85" s="132"/>
      <c r="D85" s="133"/>
      <c r="E85" s="33">
        <f>-E63+E62</f>
        <v>2248722.62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2342</v>
      </c>
      <c r="C87" s="127"/>
      <c r="D87" s="127"/>
      <c r="E87" s="37">
        <v>4392050.54</v>
      </c>
      <c r="F87" s="35"/>
    </row>
    <row r="88" spans="1:6" x14ac:dyDescent="0.25">
      <c r="A88" s="36" t="s">
        <v>8</v>
      </c>
      <c r="B88" s="110" t="s">
        <v>2359</v>
      </c>
      <c r="C88" s="111"/>
      <c r="D88" s="112"/>
      <c r="E88" s="37">
        <v>127000</v>
      </c>
      <c r="F88" s="35"/>
    </row>
    <row r="89" spans="1:6" x14ac:dyDescent="0.25">
      <c r="A89" s="36"/>
      <c r="B89" s="110" t="s">
        <v>2360</v>
      </c>
      <c r="C89" s="111"/>
      <c r="D89" s="112"/>
      <c r="E89" s="38">
        <v>127000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12.75" customHeight="1" x14ac:dyDescent="0.25">
      <c r="A91" s="36"/>
      <c r="B91" s="110"/>
      <c r="C91" s="111"/>
      <c r="D91" s="112"/>
      <c r="E91" s="38"/>
      <c r="F91" s="35"/>
    </row>
    <row r="92" spans="1:6" ht="21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37" workbookViewId="0">
      <selection activeCell="B61" sqref="B61:D61"/>
    </sheetView>
  </sheetViews>
  <sheetFormatPr defaultRowHeight="15" x14ac:dyDescent="0.25"/>
  <cols>
    <col min="3" max="3" width="12.5703125" customWidth="1"/>
    <col min="4" max="4" width="13.5703125" customWidth="1"/>
    <col min="5" max="5" width="17.7109375" customWidth="1"/>
    <col min="6" max="6" width="2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2335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2336</v>
      </c>
      <c r="C7" s="171"/>
      <c r="D7" s="172"/>
      <c r="E7" s="8">
        <v>27458263.170000002</v>
      </c>
      <c r="F7" s="9"/>
    </row>
    <row r="8" spans="1:6" x14ac:dyDescent="0.25">
      <c r="A8" s="7" t="s">
        <v>8</v>
      </c>
      <c r="B8" s="193" t="s">
        <v>2337</v>
      </c>
      <c r="C8" s="194"/>
      <c r="D8" s="195"/>
      <c r="E8" s="10">
        <v>1801100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604575.25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1100</v>
      </c>
      <c r="F24" s="13">
        <v>46813.32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2344</v>
      </c>
      <c r="C27" s="162"/>
      <c r="D27" s="163"/>
      <c r="E27" s="9">
        <v>1800000</v>
      </c>
      <c r="F27" s="13">
        <v>1800000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29259363.170000002</v>
      </c>
      <c r="F40" s="9" t="s">
        <v>0</v>
      </c>
    </row>
    <row r="41" spans="1:6" x14ac:dyDescent="0.25">
      <c r="A41" s="7" t="s">
        <v>39</v>
      </c>
      <c r="B41" s="173" t="s">
        <v>2338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2339</v>
      </c>
      <c r="C57" s="154"/>
      <c r="D57" s="155"/>
      <c r="E57" s="22">
        <f>-E41+E40</f>
        <v>29259363.170000002</v>
      </c>
      <c r="F57" s="22">
        <f>SUM(F7:F56)</f>
        <v>29259363.170000002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2336</v>
      </c>
      <c r="C59" s="129"/>
      <c r="D59" s="129"/>
      <c r="E59" s="26">
        <v>1108976.56</v>
      </c>
      <c r="F59" s="24"/>
    </row>
    <row r="60" spans="1:6" x14ac:dyDescent="0.25">
      <c r="A60" s="25" t="s">
        <v>8</v>
      </c>
      <c r="B60" s="159" t="s">
        <v>2352</v>
      </c>
      <c r="C60" s="160"/>
      <c r="D60" s="160"/>
      <c r="E60" s="27">
        <v>216000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1324976.56</v>
      </c>
      <c r="F62" s="24" t="s">
        <v>0</v>
      </c>
    </row>
    <row r="63" spans="1:6" x14ac:dyDescent="0.25">
      <c r="A63" s="25" t="s">
        <v>39</v>
      </c>
      <c r="B63" s="141" t="s">
        <v>2340</v>
      </c>
      <c r="C63" s="142"/>
      <c r="D63" s="143"/>
      <c r="E63" s="29">
        <v>960</v>
      </c>
      <c r="F63" s="24"/>
    </row>
    <row r="64" spans="1:6" x14ac:dyDescent="0.25">
      <c r="A64" s="25" t="s">
        <v>0</v>
      </c>
      <c r="B64" s="199" t="s">
        <v>2345</v>
      </c>
      <c r="C64" s="200"/>
      <c r="D64" s="201"/>
      <c r="E64" s="28">
        <v>960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2341</v>
      </c>
      <c r="C85" s="132"/>
      <c r="D85" s="133"/>
      <c r="E85" s="33">
        <f>-E63+E62</f>
        <v>1324016.56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2342</v>
      </c>
      <c r="C87" s="127"/>
      <c r="D87" s="127"/>
      <c r="E87" s="37">
        <v>4392050.54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9" customHeight="1" x14ac:dyDescent="0.25">
      <c r="A91" s="36"/>
      <c r="B91" s="110"/>
      <c r="C91" s="111"/>
      <c r="D91" s="112"/>
      <c r="E91" s="38"/>
      <c r="F91" s="35"/>
    </row>
    <row r="92" spans="1:6" ht="27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2333</v>
      </c>
      <c r="C95" s="117"/>
      <c r="D95" s="117"/>
      <c r="E95" s="41">
        <f>+E88+E87</f>
        <v>4392050.54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" workbookViewId="0">
      <selection activeCell="J14" sqref="J14"/>
    </sheetView>
  </sheetViews>
  <sheetFormatPr defaultRowHeight="15" x14ac:dyDescent="0.25"/>
  <cols>
    <col min="3" max="3" width="11.140625" customWidth="1"/>
    <col min="4" max="4" width="12.85546875" customWidth="1"/>
    <col min="5" max="5" width="18.7109375" customWidth="1"/>
    <col min="6" max="6" width="24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2321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2322</v>
      </c>
      <c r="C7" s="171"/>
      <c r="D7" s="172"/>
      <c r="E7" s="8">
        <v>28947115.239999998</v>
      </c>
      <c r="F7" s="9"/>
    </row>
    <row r="8" spans="1:6" x14ac:dyDescent="0.25">
      <c r="A8" s="7" t="s">
        <v>8</v>
      </c>
      <c r="B8" s="193" t="s">
        <v>2323</v>
      </c>
      <c r="C8" s="194"/>
      <c r="D8" s="195"/>
      <c r="E8" s="10">
        <v>1250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6402991.6200000001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604575.25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1250</v>
      </c>
      <c r="F24" s="13">
        <v>45713.32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28948365.239999998</v>
      </c>
      <c r="F40" s="9" t="s">
        <v>0</v>
      </c>
    </row>
    <row r="41" spans="1:6" x14ac:dyDescent="0.25">
      <c r="A41" s="7" t="s">
        <v>39</v>
      </c>
      <c r="B41" s="173" t="s">
        <v>2324</v>
      </c>
      <c r="C41" s="174"/>
      <c r="D41" s="175"/>
      <c r="E41" s="20">
        <v>1490102.07</v>
      </c>
      <c r="F41" s="9" t="s">
        <v>0</v>
      </c>
    </row>
    <row r="42" spans="1:6" x14ac:dyDescent="0.25">
      <c r="A42" s="7"/>
      <c r="B42" s="161" t="s">
        <v>2330</v>
      </c>
      <c r="C42" s="162"/>
      <c r="D42" s="163"/>
      <c r="E42" s="21">
        <v>1490102.07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2325</v>
      </c>
      <c r="C57" s="154"/>
      <c r="D57" s="155"/>
      <c r="E57" s="22">
        <f>-E41+E40</f>
        <v>27458263.169999998</v>
      </c>
      <c r="F57" s="22">
        <f>SUM(F8:F56)</f>
        <v>27458263.170000002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2322</v>
      </c>
      <c r="C59" s="129"/>
      <c r="D59" s="129"/>
      <c r="E59" s="26">
        <v>1048530.36</v>
      </c>
      <c r="F59" s="24"/>
    </row>
    <row r="60" spans="1:6" x14ac:dyDescent="0.25">
      <c r="A60" s="25" t="s">
        <v>8</v>
      </c>
      <c r="B60" s="159" t="s">
        <v>2326</v>
      </c>
      <c r="C60" s="160"/>
      <c r="D60" s="160"/>
      <c r="E60" s="27">
        <v>103038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1151568.3599999999</v>
      </c>
      <c r="F62" s="24" t="s">
        <v>0</v>
      </c>
    </row>
    <row r="63" spans="1:6" x14ac:dyDescent="0.25">
      <c r="A63" s="25" t="s">
        <v>39</v>
      </c>
      <c r="B63" s="141" t="s">
        <v>2329</v>
      </c>
      <c r="C63" s="142"/>
      <c r="D63" s="143"/>
      <c r="E63" s="29">
        <v>42591.8</v>
      </c>
      <c r="F63" s="24"/>
    </row>
    <row r="64" spans="1:6" x14ac:dyDescent="0.25">
      <c r="A64" s="25" t="s">
        <v>0</v>
      </c>
      <c r="B64" s="199" t="s">
        <v>2334</v>
      </c>
      <c r="C64" s="200"/>
      <c r="D64" s="201"/>
      <c r="E64" s="28">
        <v>42591.8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2327</v>
      </c>
      <c r="C85" s="132"/>
      <c r="D85" s="133"/>
      <c r="E85" s="33">
        <f>-E63+E62</f>
        <v>1108976.5599999998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ht="27" customHeight="1" x14ac:dyDescent="0.25">
      <c r="A88" s="36" t="s">
        <v>8</v>
      </c>
      <c r="B88" s="110" t="s">
        <v>2331</v>
      </c>
      <c r="C88" s="111"/>
      <c r="D88" s="112"/>
      <c r="E88" s="37">
        <v>30000</v>
      </c>
      <c r="F88" s="35"/>
    </row>
    <row r="89" spans="1:6" x14ac:dyDescent="0.25">
      <c r="A89" s="36"/>
      <c r="B89" s="110" t="s">
        <v>2332</v>
      </c>
      <c r="C89" s="111"/>
      <c r="D89" s="112"/>
      <c r="E89" s="38">
        <v>30000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13.5" customHeight="1" x14ac:dyDescent="0.25">
      <c r="A91" s="36"/>
      <c r="B91" s="110"/>
      <c r="C91" s="111"/>
      <c r="D91" s="112"/>
      <c r="E91" s="38"/>
      <c r="F91" s="35"/>
    </row>
    <row r="92" spans="1:6" ht="21.75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ht="24.75" customHeight="1" x14ac:dyDescent="0.25">
      <c r="A95" s="39"/>
      <c r="B95" s="116" t="s">
        <v>2333</v>
      </c>
      <c r="C95" s="117"/>
      <c r="D95" s="117"/>
      <c r="E95" s="41">
        <f>+E88+E87</f>
        <v>4392050.54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opLeftCell="A71" workbookViewId="0">
      <selection activeCell="E89" sqref="E89"/>
    </sheetView>
  </sheetViews>
  <sheetFormatPr defaultRowHeight="15" x14ac:dyDescent="0.25"/>
  <cols>
    <col min="2" max="2" width="14.85546875" customWidth="1"/>
    <col min="3" max="3" width="13.28515625" customWidth="1"/>
    <col min="4" max="4" width="14.28515625" customWidth="1"/>
    <col min="5" max="5" width="19.28515625" customWidth="1"/>
    <col min="6" max="6" width="22.855468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2658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2659</v>
      </c>
      <c r="C7" s="171"/>
      <c r="D7" s="172"/>
      <c r="E7" s="8">
        <v>32736509.219999999</v>
      </c>
      <c r="F7" s="9"/>
    </row>
    <row r="8" spans="1:6" x14ac:dyDescent="0.25">
      <c r="A8" s="7" t="s">
        <v>8</v>
      </c>
      <c r="B8" s="193" t="s">
        <v>2660</v>
      </c>
      <c r="C8" s="194"/>
      <c r="D8" s="195"/>
      <c r="E8" s="10">
        <v>2250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6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6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6" x14ac:dyDescent="0.25">
      <c r="A14" s="12">
        <v>2.6</v>
      </c>
      <c r="B14" s="161" t="s">
        <v>2639</v>
      </c>
      <c r="C14" s="162"/>
      <c r="D14" s="163"/>
      <c r="E14" s="9" t="s">
        <v>0</v>
      </c>
      <c r="F14" s="13">
        <v>23358.06</v>
      </c>
    </row>
    <row r="15" spans="1:6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4105926.29</v>
      </c>
      <c r="G19" s="63" t="s">
        <v>0</v>
      </c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2250</v>
      </c>
      <c r="F24" s="13">
        <v>81163.320000000007</v>
      </c>
      <c r="G24" s="63" t="s">
        <v>0</v>
      </c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32738759.219999999</v>
      </c>
      <c r="F41" s="9" t="s">
        <v>0</v>
      </c>
    </row>
    <row r="42" spans="1:6" x14ac:dyDescent="0.25">
      <c r="A42" s="7" t="s">
        <v>39</v>
      </c>
      <c r="B42" s="173" t="s">
        <v>2661</v>
      </c>
      <c r="C42" s="174"/>
      <c r="D42" s="175"/>
      <c r="E42" s="20">
        <v>18153</v>
      </c>
      <c r="F42" s="9" t="s">
        <v>0</v>
      </c>
    </row>
    <row r="43" spans="1:6" x14ac:dyDescent="0.25">
      <c r="A43" s="7"/>
      <c r="B43" s="161" t="s">
        <v>2666</v>
      </c>
      <c r="C43" s="162"/>
      <c r="D43" s="163"/>
      <c r="E43" s="21">
        <v>4158</v>
      </c>
      <c r="F43" s="9"/>
    </row>
    <row r="44" spans="1:6" x14ac:dyDescent="0.25">
      <c r="A44" s="7"/>
      <c r="B44" s="161" t="s">
        <v>2667</v>
      </c>
      <c r="C44" s="162"/>
      <c r="D44" s="163"/>
      <c r="E44" s="21">
        <v>10395</v>
      </c>
      <c r="F44" s="13"/>
    </row>
    <row r="45" spans="1:6" x14ac:dyDescent="0.25">
      <c r="A45" s="7"/>
      <c r="B45" s="161" t="s">
        <v>2668</v>
      </c>
      <c r="C45" s="162"/>
      <c r="D45" s="163"/>
      <c r="E45" s="21">
        <v>3600</v>
      </c>
      <c r="F45" s="13"/>
    </row>
    <row r="46" spans="1:6" x14ac:dyDescent="0.25">
      <c r="A46" s="7"/>
      <c r="B46" s="167"/>
      <c r="C46" s="168"/>
      <c r="D46" s="169"/>
      <c r="E46" s="9"/>
      <c r="F46" s="13"/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2665</v>
      </c>
      <c r="C58" s="154"/>
      <c r="D58" s="155"/>
      <c r="E58" s="22">
        <f>-E42+E41</f>
        <v>32720606.219999999</v>
      </c>
      <c r="F58" s="22">
        <f>SUM(F8:F57)</f>
        <v>32720606.219999995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2659</v>
      </c>
      <c r="C60" s="129"/>
      <c r="D60" s="129"/>
      <c r="E60" s="26">
        <v>2271637.16</v>
      </c>
      <c r="F60" s="24"/>
    </row>
    <row r="61" spans="1:6" x14ac:dyDescent="0.25">
      <c r="A61" s="25" t="s">
        <v>8</v>
      </c>
      <c r="B61" s="159" t="s">
        <v>2664</v>
      </c>
      <c r="C61" s="160"/>
      <c r="D61" s="160"/>
      <c r="E61" s="27">
        <v>34500</v>
      </c>
      <c r="F61" s="24" t="s">
        <v>0</v>
      </c>
    </row>
    <row r="62" spans="1:6" x14ac:dyDescent="0.25">
      <c r="A62" s="25"/>
      <c r="B62" s="136" t="s">
        <v>0</v>
      </c>
      <c r="C62" s="137"/>
      <c r="D62" s="138"/>
      <c r="E62" s="28" t="s">
        <v>0</v>
      </c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+E61+E60</f>
        <v>2306137.16</v>
      </c>
      <c r="F63" s="24" t="s">
        <v>0</v>
      </c>
    </row>
    <row r="64" spans="1:6" x14ac:dyDescent="0.25">
      <c r="A64" s="25" t="s">
        <v>39</v>
      </c>
      <c r="B64" s="141" t="s">
        <v>2662</v>
      </c>
      <c r="C64" s="142"/>
      <c r="D64" s="143"/>
      <c r="E64" s="29">
        <v>16175</v>
      </c>
      <c r="F64" s="24"/>
    </row>
    <row r="65" spans="1:6" x14ac:dyDescent="0.25">
      <c r="A65" s="25" t="s">
        <v>0</v>
      </c>
      <c r="B65" s="144" t="s">
        <v>2669</v>
      </c>
      <c r="C65" s="145"/>
      <c r="D65" s="146"/>
      <c r="E65" s="28">
        <v>1985</v>
      </c>
      <c r="F65" s="24"/>
    </row>
    <row r="66" spans="1:6" x14ac:dyDescent="0.25">
      <c r="A66" s="30"/>
      <c r="B66" s="147" t="s">
        <v>2670</v>
      </c>
      <c r="C66" s="148"/>
      <c r="D66" s="149"/>
      <c r="E66" s="28">
        <v>13800</v>
      </c>
      <c r="F66" s="24" t="s">
        <v>0</v>
      </c>
    </row>
    <row r="67" spans="1:6" x14ac:dyDescent="0.25">
      <c r="A67" s="25" t="s">
        <v>0</v>
      </c>
      <c r="B67" s="150" t="s">
        <v>2671</v>
      </c>
      <c r="C67" s="151"/>
      <c r="D67" s="152"/>
      <c r="E67" s="28">
        <v>390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2663</v>
      </c>
      <c r="C86" s="132"/>
      <c r="D86" s="133"/>
      <c r="E86" s="33">
        <v>1917062.16</v>
      </c>
      <c r="F86" s="24" t="s">
        <v>0</v>
      </c>
    </row>
    <row r="87" spans="1:6" x14ac:dyDescent="0.25">
      <c r="A87" s="196" t="s">
        <v>2688</v>
      </c>
      <c r="B87" s="197"/>
      <c r="C87" s="197"/>
      <c r="D87" s="198"/>
      <c r="E87" s="33">
        <v>372900</v>
      </c>
      <c r="F87" s="24"/>
    </row>
    <row r="88" spans="1:6" x14ac:dyDescent="0.25">
      <c r="A88" s="76"/>
      <c r="B88" s="121" t="s">
        <v>2687</v>
      </c>
      <c r="C88" s="121"/>
      <c r="D88" s="122"/>
      <c r="E88" s="33">
        <f>+E87+E86</f>
        <v>2289962.16</v>
      </c>
      <c r="F88" s="24"/>
    </row>
    <row r="89" spans="1:6" x14ac:dyDescent="0.25">
      <c r="A89" s="123" t="s">
        <v>42</v>
      </c>
      <c r="B89" s="124"/>
      <c r="C89" s="124"/>
      <c r="D89" s="125"/>
      <c r="E89" s="34"/>
      <c r="F89" s="35"/>
    </row>
    <row r="90" spans="1:6" x14ac:dyDescent="0.25">
      <c r="A90" s="36" t="s">
        <v>43</v>
      </c>
      <c r="B90" s="126" t="s">
        <v>2370</v>
      </c>
      <c r="C90" s="127"/>
      <c r="D90" s="127"/>
      <c r="E90" s="37">
        <v>4519050.54</v>
      </c>
      <c r="F90" s="35"/>
    </row>
    <row r="91" spans="1:6" x14ac:dyDescent="0.25">
      <c r="A91" s="36" t="s">
        <v>8</v>
      </c>
      <c r="B91" s="110" t="s">
        <v>2343</v>
      </c>
      <c r="C91" s="111"/>
      <c r="D91" s="112"/>
      <c r="E91" s="37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6"/>
      <c r="B93" s="110"/>
      <c r="C93" s="111"/>
      <c r="D93" s="112"/>
      <c r="E93" s="38"/>
      <c r="F93" s="35"/>
    </row>
    <row r="94" spans="1:6" x14ac:dyDescent="0.25">
      <c r="A94" s="36"/>
      <c r="B94" s="110"/>
      <c r="C94" s="111"/>
      <c r="D94" s="112"/>
      <c r="E94" s="38"/>
      <c r="F94" s="35"/>
    </row>
    <row r="95" spans="1:6" x14ac:dyDescent="0.25">
      <c r="A95" s="39" t="s">
        <v>37</v>
      </c>
      <c r="B95" s="113" t="s">
        <v>2201</v>
      </c>
      <c r="C95" s="114"/>
      <c r="D95" s="115"/>
      <c r="E95" s="40">
        <v>0</v>
      </c>
      <c r="F95" s="35"/>
    </row>
    <row r="96" spans="1:6" x14ac:dyDescent="0.25">
      <c r="A96" s="39"/>
      <c r="B96" s="110" t="s">
        <v>0</v>
      </c>
      <c r="C96" s="111"/>
      <c r="D96" s="111"/>
      <c r="E96" s="38" t="s">
        <v>0</v>
      </c>
      <c r="F96" s="35"/>
    </row>
    <row r="97" spans="1:6" x14ac:dyDescent="0.25">
      <c r="A97" s="39"/>
      <c r="B97" s="110" t="s">
        <v>0</v>
      </c>
      <c r="C97" s="111"/>
      <c r="D97" s="111"/>
      <c r="E97" s="37" t="s">
        <v>0</v>
      </c>
      <c r="F97" s="35"/>
    </row>
    <row r="98" spans="1:6" x14ac:dyDescent="0.25">
      <c r="A98" s="39"/>
      <c r="B98" s="116" t="s">
        <v>2361</v>
      </c>
      <c r="C98" s="117"/>
      <c r="D98" s="117"/>
      <c r="E98" s="41">
        <f>+E91+E90</f>
        <v>4519050.54</v>
      </c>
      <c r="F98" s="42"/>
    </row>
    <row r="99" spans="1:6" x14ac:dyDescent="0.25">
      <c r="A99" s="118" t="s">
        <v>46</v>
      </c>
      <c r="B99" s="119"/>
      <c r="C99" s="119"/>
      <c r="D99" s="120"/>
      <c r="E99" s="43"/>
      <c r="F99" s="44"/>
    </row>
    <row r="100" spans="1:6" x14ac:dyDescent="0.25">
      <c r="A100" s="45">
        <v>1</v>
      </c>
      <c r="B100" s="98" t="s">
        <v>2328</v>
      </c>
      <c r="C100" s="99"/>
      <c r="D100" s="100"/>
      <c r="E100" s="43">
        <v>61111.3</v>
      </c>
      <c r="F100" s="44"/>
    </row>
    <row r="101" spans="1:6" x14ac:dyDescent="0.25">
      <c r="A101" s="45"/>
      <c r="B101" s="107" t="s">
        <v>47</v>
      </c>
      <c r="C101" s="108"/>
      <c r="D101" s="109"/>
      <c r="E101" s="46"/>
      <c r="F101" s="44"/>
    </row>
    <row r="102" spans="1:6" x14ac:dyDescent="0.25">
      <c r="A102" s="45" t="s">
        <v>0</v>
      </c>
      <c r="B102" s="98"/>
      <c r="C102" s="99"/>
      <c r="D102" s="100"/>
      <c r="E102" s="47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5"/>
      <c r="B104" s="107" t="s">
        <v>48</v>
      </c>
      <c r="C104" s="108"/>
      <c r="D104" s="109"/>
      <c r="E104" s="43"/>
      <c r="F104" s="44"/>
    </row>
    <row r="105" spans="1:6" x14ac:dyDescent="0.25">
      <c r="A105" s="45"/>
      <c r="B105" s="98"/>
      <c r="C105" s="99"/>
      <c r="D105" s="100"/>
      <c r="E105" s="48"/>
      <c r="F105" s="44"/>
    </row>
    <row r="106" spans="1:6" x14ac:dyDescent="0.25">
      <c r="A106" s="49"/>
      <c r="B106" s="98"/>
      <c r="C106" s="99"/>
      <c r="D106" s="100"/>
      <c r="E106" s="50"/>
      <c r="F106" s="44"/>
    </row>
    <row r="107" spans="1:6" x14ac:dyDescent="0.25">
      <c r="A107" s="51"/>
      <c r="B107" s="101" t="s">
        <v>2320</v>
      </c>
      <c r="C107" s="102"/>
      <c r="D107" s="103"/>
      <c r="E107" s="52">
        <v>61111.3</v>
      </c>
      <c r="F107" s="44"/>
    </row>
    <row r="108" spans="1:6" x14ac:dyDescent="0.25">
      <c r="A108" s="104" t="s">
        <v>50</v>
      </c>
      <c r="B108" s="105"/>
      <c r="C108" s="105"/>
      <c r="D108" s="106"/>
      <c r="E108" s="53"/>
      <c r="F108" s="54"/>
    </row>
    <row r="109" spans="1:6" x14ac:dyDescent="0.25">
      <c r="A109" s="55">
        <v>1</v>
      </c>
      <c r="B109" s="86" t="s">
        <v>51</v>
      </c>
      <c r="C109" s="87"/>
      <c r="D109" s="88"/>
      <c r="E109" s="53">
        <v>0</v>
      </c>
      <c r="F109" s="54"/>
    </row>
    <row r="110" spans="1:6" x14ac:dyDescent="0.25">
      <c r="A110" s="55"/>
      <c r="B110" s="89" t="s">
        <v>52</v>
      </c>
      <c r="C110" s="90"/>
      <c r="D110" s="91"/>
      <c r="E110" s="56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7" t="s">
        <v>0</v>
      </c>
      <c r="F111" s="54"/>
    </row>
    <row r="112" spans="1:6" x14ac:dyDescent="0.25">
      <c r="A112" s="55"/>
      <c r="B112" s="86"/>
      <c r="C112" s="87"/>
      <c r="D112" s="88"/>
      <c r="E112" s="58"/>
      <c r="F112" s="54"/>
    </row>
    <row r="113" spans="1:6" x14ac:dyDescent="0.25">
      <c r="A113" s="55"/>
      <c r="B113" s="89" t="s">
        <v>53</v>
      </c>
      <c r="C113" s="90"/>
      <c r="D113" s="91"/>
      <c r="E113" s="53">
        <v>0</v>
      </c>
      <c r="F113" s="54"/>
    </row>
    <row r="114" spans="1:6" x14ac:dyDescent="0.25">
      <c r="A114" s="55"/>
      <c r="B114" s="86" t="s">
        <v>0</v>
      </c>
      <c r="C114" s="87"/>
      <c r="D114" s="88"/>
      <c r="E114" s="58" t="s">
        <v>0</v>
      </c>
      <c r="F114" s="54"/>
    </row>
    <row r="115" spans="1:6" x14ac:dyDescent="0.25">
      <c r="A115" s="59"/>
      <c r="B115" s="86"/>
      <c r="C115" s="87"/>
      <c r="D115" s="88"/>
      <c r="E115" s="60"/>
      <c r="F115" s="54"/>
    </row>
    <row r="116" spans="1:6" x14ac:dyDescent="0.25">
      <c r="A116" s="61"/>
      <c r="B116" s="92" t="s">
        <v>54</v>
      </c>
      <c r="C116" s="93"/>
      <c r="D116" s="94"/>
      <c r="E116" s="62">
        <v>0</v>
      </c>
      <c r="F116" s="54"/>
    </row>
    <row r="117" spans="1:6" x14ac:dyDescent="0.25">
      <c r="A117" s="95" t="s">
        <v>2388</v>
      </c>
      <c r="B117" s="96"/>
      <c r="C117" s="96"/>
      <c r="D117" s="97"/>
      <c r="E117" s="64"/>
      <c r="F117" s="65"/>
    </row>
    <row r="118" spans="1:6" x14ac:dyDescent="0.25">
      <c r="A118" s="66">
        <v>1</v>
      </c>
      <c r="B118" s="77" t="s">
        <v>2398</v>
      </c>
      <c r="C118" s="78"/>
      <c r="D118" s="79"/>
      <c r="E118" s="64">
        <v>10000000</v>
      </c>
      <c r="F118" s="65"/>
    </row>
    <row r="119" spans="1:6" x14ac:dyDescent="0.25">
      <c r="A119" s="66"/>
      <c r="B119" s="83" t="s">
        <v>2384</v>
      </c>
      <c r="C119" s="84"/>
      <c r="D119" s="85"/>
      <c r="E119" s="67"/>
      <c r="F119" s="65"/>
    </row>
    <row r="120" spans="1:6" x14ac:dyDescent="0.25">
      <c r="A120" s="66"/>
      <c r="B120" s="77"/>
      <c r="C120" s="78"/>
      <c r="D120" s="79"/>
      <c r="E120" s="68"/>
      <c r="F120" s="65"/>
    </row>
    <row r="121" spans="1:6" x14ac:dyDescent="0.25">
      <c r="A121" s="66"/>
      <c r="B121" s="77"/>
      <c r="C121" s="78"/>
      <c r="D121" s="79"/>
      <c r="E121" s="69"/>
      <c r="F121" s="65"/>
    </row>
    <row r="122" spans="1:6" x14ac:dyDescent="0.25">
      <c r="A122" s="66"/>
      <c r="B122" s="83" t="s">
        <v>2385</v>
      </c>
      <c r="C122" s="84"/>
      <c r="D122" s="85"/>
      <c r="E122" s="64">
        <v>0</v>
      </c>
      <c r="F122" s="65"/>
    </row>
    <row r="123" spans="1:6" x14ac:dyDescent="0.25">
      <c r="A123" s="66"/>
      <c r="B123" s="77" t="s">
        <v>0</v>
      </c>
      <c r="C123" s="78"/>
      <c r="D123" s="79"/>
      <c r="E123" s="69" t="s">
        <v>0</v>
      </c>
      <c r="F123" s="65"/>
    </row>
    <row r="124" spans="1:6" x14ac:dyDescent="0.25">
      <c r="A124" s="70"/>
      <c r="B124" s="77"/>
      <c r="C124" s="78"/>
      <c r="D124" s="79"/>
      <c r="E124" s="71"/>
      <c r="F124" s="65"/>
    </row>
    <row r="125" spans="1:6" x14ac:dyDescent="0.25">
      <c r="A125" s="72"/>
      <c r="B125" s="80" t="s">
        <v>2387</v>
      </c>
      <c r="C125" s="81"/>
      <c r="D125" s="82"/>
      <c r="E125" s="73">
        <v>10000000</v>
      </c>
      <c r="F125" s="65"/>
    </row>
  </sheetData>
  <mergeCells count="122"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A87:D87"/>
    <mergeCell ref="B88:D88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2" customWidth="1"/>
    <col min="4" max="5" width="18.28515625" customWidth="1"/>
    <col min="6" max="6" width="22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2306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2307</v>
      </c>
      <c r="C7" s="171"/>
      <c r="D7" s="172"/>
      <c r="E7" s="8">
        <v>29213479.02</v>
      </c>
      <c r="F7" s="9"/>
    </row>
    <row r="8" spans="1:6" x14ac:dyDescent="0.25">
      <c r="A8" s="7" t="s">
        <v>8</v>
      </c>
      <c r="B8" s="193" t="s">
        <v>2308</v>
      </c>
      <c r="C8" s="194"/>
      <c r="D8" s="195"/>
      <c r="E8" s="10">
        <v>1150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16059744.17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7893093.6900000004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604575.25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1150</v>
      </c>
      <c r="F24" s="13">
        <v>44463.32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29214629.02</v>
      </c>
      <c r="F40" s="9" t="s">
        <v>0</v>
      </c>
    </row>
    <row r="41" spans="1:6" x14ac:dyDescent="0.25">
      <c r="A41" s="7" t="s">
        <v>39</v>
      </c>
      <c r="B41" s="173" t="s">
        <v>2309</v>
      </c>
      <c r="C41" s="174"/>
      <c r="D41" s="175"/>
      <c r="E41" s="20">
        <v>267513.78000000003</v>
      </c>
      <c r="F41" s="9" t="s">
        <v>0</v>
      </c>
    </row>
    <row r="42" spans="1:6" x14ac:dyDescent="0.25">
      <c r="A42" s="7"/>
      <c r="B42" s="161" t="s">
        <v>2316</v>
      </c>
      <c r="C42" s="162"/>
      <c r="D42" s="163"/>
      <c r="E42" s="21">
        <v>1691</v>
      </c>
      <c r="F42" s="9" t="s">
        <v>0</v>
      </c>
    </row>
    <row r="43" spans="1:6" x14ac:dyDescent="0.25">
      <c r="A43" s="7"/>
      <c r="B43" s="161" t="s">
        <v>2314</v>
      </c>
      <c r="C43" s="162"/>
      <c r="D43" s="163"/>
      <c r="E43" s="21">
        <v>265822.78000000003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2310</v>
      </c>
      <c r="C57" s="154"/>
      <c r="D57" s="155"/>
      <c r="E57" s="22">
        <f>-E41+E40</f>
        <v>28947115.239999998</v>
      </c>
      <c r="F57" s="22">
        <f>SUM(F8:F56)</f>
        <v>28947115.240000002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2307</v>
      </c>
      <c r="C59" s="129"/>
      <c r="D59" s="129"/>
      <c r="E59" s="26">
        <v>881147</v>
      </c>
      <c r="F59" s="24"/>
    </row>
    <row r="60" spans="1:6" x14ac:dyDescent="0.25">
      <c r="A60" s="25" t="s">
        <v>8</v>
      </c>
      <c r="B60" s="159" t="s">
        <v>2311</v>
      </c>
      <c r="C60" s="160"/>
      <c r="D60" s="160"/>
      <c r="E60" s="27">
        <v>175374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1056521</v>
      </c>
      <c r="F62" s="24" t="s">
        <v>0</v>
      </c>
    </row>
    <row r="63" spans="1:6" x14ac:dyDescent="0.25">
      <c r="A63" s="25" t="s">
        <v>39</v>
      </c>
      <c r="B63" s="141" t="s">
        <v>2312</v>
      </c>
      <c r="C63" s="142"/>
      <c r="D63" s="143"/>
      <c r="E63" s="29">
        <v>7990.64</v>
      </c>
      <c r="F63" s="24"/>
    </row>
    <row r="64" spans="1:6" x14ac:dyDescent="0.25">
      <c r="A64" s="25" t="s">
        <v>0</v>
      </c>
      <c r="B64" s="199" t="s">
        <v>2315</v>
      </c>
      <c r="C64" s="200"/>
      <c r="D64" s="201"/>
      <c r="E64" s="28">
        <v>7990.64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2313</v>
      </c>
      <c r="C85" s="132"/>
      <c r="D85" s="133"/>
      <c r="E85" s="33">
        <f>-E63+E62</f>
        <v>1048530.36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2317</v>
      </c>
      <c r="C98" s="108"/>
      <c r="D98" s="109"/>
      <c r="E98" s="46">
        <v>6425.5</v>
      </c>
      <c r="F98" s="44"/>
    </row>
    <row r="99" spans="1:6" x14ac:dyDescent="0.25">
      <c r="A99" s="45" t="s">
        <v>0</v>
      </c>
      <c r="B99" s="98" t="s">
        <v>2318</v>
      </c>
      <c r="C99" s="99"/>
      <c r="D99" s="100"/>
      <c r="E99" s="47">
        <v>651.5</v>
      </c>
      <c r="F99" s="44"/>
    </row>
    <row r="100" spans="1:6" x14ac:dyDescent="0.25">
      <c r="A100" s="45"/>
      <c r="B100" s="98" t="s">
        <v>2319</v>
      </c>
      <c r="C100" s="99"/>
      <c r="D100" s="100"/>
      <c r="E100" s="48">
        <v>5774</v>
      </c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5"/>
    </sheetView>
  </sheetViews>
  <sheetFormatPr defaultRowHeight="15" x14ac:dyDescent="0.25"/>
  <cols>
    <col min="3" max="3" width="11.140625" customWidth="1"/>
    <col min="4" max="4" width="23.28515625" customWidth="1"/>
    <col min="5" max="5" width="19.7109375" customWidth="1"/>
    <col min="6" max="6" width="21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2294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2296</v>
      </c>
      <c r="C7" s="171"/>
      <c r="D7" s="172"/>
      <c r="E7" s="8">
        <v>39684758.93</v>
      </c>
      <c r="F7" s="9"/>
    </row>
    <row r="8" spans="1:7" x14ac:dyDescent="0.25">
      <c r="A8" s="7" t="s">
        <v>8</v>
      </c>
      <c r="B8" s="193" t="s">
        <v>2295</v>
      </c>
      <c r="C8" s="194"/>
      <c r="D8" s="195"/>
      <c r="E8" s="10">
        <v>321497.36</v>
      </c>
      <c r="F8" s="11"/>
    </row>
    <row r="9" spans="1:7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>
        <v>320147.36</v>
      </c>
      <c r="F11" s="13">
        <v>16059744.17</v>
      </c>
      <c r="G11" s="63"/>
    </row>
    <row r="12" spans="1:7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7" x14ac:dyDescent="0.25">
      <c r="A13" s="12">
        <v>2.4</v>
      </c>
      <c r="B13" s="161" t="s">
        <v>2292</v>
      </c>
      <c r="C13" s="162"/>
      <c r="D13" s="163"/>
      <c r="E13" s="9"/>
      <c r="F13" s="9">
        <v>143157.43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-31420</v>
      </c>
    </row>
    <row r="16" spans="1:7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7893093.6900000004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/>
      <c r="F19" s="17">
        <v>872089.03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1350</v>
      </c>
      <c r="F24" s="13">
        <v>43313.32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40006256.289999999</v>
      </c>
      <c r="F40" s="9" t="s">
        <v>0</v>
      </c>
    </row>
    <row r="41" spans="1:6" x14ac:dyDescent="0.25">
      <c r="A41" s="7" t="s">
        <v>39</v>
      </c>
      <c r="B41" s="173" t="s">
        <v>2297</v>
      </c>
      <c r="C41" s="174"/>
      <c r="D41" s="175"/>
      <c r="E41" s="20">
        <v>10792777.27</v>
      </c>
      <c r="F41" s="9" t="s">
        <v>0</v>
      </c>
    </row>
    <row r="42" spans="1:6" x14ac:dyDescent="0.25">
      <c r="A42" s="7"/>
      <c r="B42" s="161" t="s">
        <v>2302</v>
      </c>
      <c r="C42" s="162"/>
      <c r="D42" s="163"/>
      <c r="E42" s="21">
        <v>5569221.0999999996</v>
      </c>
      <c r="F42" s="9" t="s">
        <v>0</v>
      </c>
    </row>
    <row r="43" spans="1:6" x14ac:dyDescent="0.25">
      <c r="A43" s="7"/>
      <c r="B43" s="161" t="s">
        <v>2303</v>
      </c>
      <c r="C43" s="162"/>
      <c r="D43" s="163"/>
      <c r="E43" s="21">
        <v>1746756.57</v>
      </c>
      <c r="F43" s="13" t="s">
        <v>0</v>
      </c>
    </row>
    <row r="44" spans="1:6" x14ac:dyDescent="0.25">
      <c r="A44" s="7"/>
      <c r="B44" s="161" t="s">
        <v>2304</v>
      </c>
      <c r="C44" s="162"/>
      <c r="D44" s="163"/>
      <c r="E44" s="21">
        <v>31420</v>
      </c>
      <c r="F44" s="13" t="s">
        <v>0</v>
      </c>
    </row>
    <row r="45" spans="1:6" x14ac:dyDescent="0.25">
      <c r="A45" s="7"/>
      <c r="B45" s="167" t="s">
        <v>1021</v>
      </c>
      <c r="C45" s="168"/>
      <c r="D45" s="169"/>
      <c r="E45" s="9">
        <v>3445379.6</v>
      </c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2298</v>
      </c>
      <c r="C57" s="154"/>
      <c r="D57" s="155"/>
      <c r="E57" s="22">
        <f>-E41+E40</f>
        <v>29213479.02</v>
      </c>
      <c r="F57" s="22">
        <f>SUM(F8:F56)</f>
        <v>29213479.020000003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2296</v>
      </c>
      <c r="C59" s="129"/>
      <c r="D59" s="129"/>
      <c r="E59" s="26">
        <v>676173.56</v>
      </c>
      <c r="F59" s="24"/>
    </row>
    <row r="60" spans="1:6" x14ac:dyDescent="0.25">
      <c r="A60" s="25" t="s">
        <v>8</v>
      </c>
      <c r="B60" s="159" t="s">
        <v>2299</v>
      </c>
      <c r="C60" s="160"/>
      <c r="D60" s="160"/>
      <c r="E60" s="27">
        <v>226240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902413.56</v>
      </c>
      <c r="F62" s="24" t="s">
        <v>0</v>
      </c>
    </row>
    <row r="63" spans="1:6" x14ac:dyDescent="0.25">
      <c r="A63" s="25" t="s">
        <v>39</v>
      </c>
      <c r="B63" s="141" t="s">
        <v>2300</v>
      </c>
      <c r="C63" s="142"/>
      <c r="D63" s="143"/>
      <c r="E63" s="29">
        <v>21266.560000000001</v>
      </c>
      <c r="F63" s="24"/>
    </row>
    <row r="64" spans="1:6" x14ac:dyDescent="0.25">
      <c r="A64" s="25" t="s">
        <v>0</v>
      </c>
      <c r="B64" s="199" t="s">
        <v>2305</v>
      </c>
      <c r="C64" s="200"/>
      <c r="D64" s="201"/>
      <c r="E64" s="28">
        <v>21266.560000000001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2301</v>
      </c>
      <c r="C85" s="132"/>
      <c r="D85" s="133"/>
      <c r="E85" s="33">
        <f>-E63+E62</f>
        <v>881147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7109375" customWidth="1"/>
    <col min="4" max="4" width="14.5703125" customWidth="1"/>
    <col min="5" max="5" width="18.5703125" customWidth="1"/>
    <col min="6" max="6" width="21.7109375" customWidth="1"/>
    <col min="7" max="7" width="21.57031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2282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2283</v>
      </c>
      <c r="C7" s="171"/>
      <c r="D7" s="172"/>
      <c r="E7" s="8">
        <v>28417446.300000001</v>
      </c>
      <c r="F7" s="9"/>
    </row>
    <row r="8" spans="1:7" x14ac:dyDescent="0.25">
      <c r="A8" s="7" t="s">
        <v>8</v>
      </c>
      <c r="B8" s="193" t="s">
        <v>2284</v>
      </c>
      <c r="C8" s="194"/>
      <c r="D8" s="195"/>
      <c r="E8" s="10">
        <v>11644033.33</v>
      </c>
      <c r="F8" s="11"/>
    </row>
    <row r="9" spans="1:7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7" x14ac:dyDescent="0.25">
      <c r="A13" s="12">
        <v>2.4</v>
      </c>
      <c r="B13" s="161" t="s">
        <v>2292</v>
      </c>
      <c r="C13" s="162"/>
      <c r="D13" s="163"/>
      <c r="E13" s="9">
        <v>7458083.3300000001</v>
      </c>
      <c r="F13" s="9">
        <v>7459135.0999999996</v>
      </c>
      <c r="G13" s="63"/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/>
      <c r="F17" s="13">
        <v>7893093.6900000004</v>
      </c>
    </row>
    <row r="18" spans="1:7" x14ac:dyDescent="0.25">
      <c r="A18" s="12">
        <v>2.9</v>
      </c>
      <c r="B18" s="161" t="s">
        <v>2268</v>
      </c>
      <c r="C18" s="162"/>
      <c r="D18" s="163"/>
      <c r="E18" s="9"/>
      <c r="F18" s="13">
        <v>709991.5</v>
      </c>
    </row>
    <row r="19" spans="1:7" x14ac:dyDescent="0.25">
      <c r="A19" s="16">
        <v>2.1</v>
      </c>
      <c r="B19" s="161" t="s">
        <v>2291</v>
      </c>
      <c r="C19" s="162"/>
      <c r="D19" s="163"/>
      <c r="E19" s="9">
        <v>4185000</v>
      </c>
      <c r="F19" s="17">
        <v>4317468.63</v>
      </c>
      <c r="G19" s="63"/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950</v>
      </c>
      <c r="F24" s="13">
        <v>41963.32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40061479.630000003</v>
      </c>
      <c r="F40" s="9" t="s">
        <v>0</v>
      </c>
    </row>
    <row r="41" spans="1:6" x14ac:dyDescent="0.25">
      <c r="A41" s="7" t="s">
        <v>39</v>
      </c>
      <c r="B41" s="173" t="s">
        <v>2285</v>
      </c>
      <c r="C41" s="174"/>
      <c r="D41" s="175"/>
      <c r="E41" s="20">
        <v>376720.7</v>
      </c>
      <c r="F41" s="9" t="s">
        <v>0</v>
      </c>
    </row>
    <row r="42" spans="1:6" x14ac:dyDescent="0.25">
      <c r="A42" s="7"/>
      <c r="B42" s="161" t="s">
        <v>2289</v>
      </c>
      <c r="C42" s="162"/>
      <c r="D42" s="163"/>
      <c r="E42" s="21">
        <v>292720.7</v>
      </c>
      <c r="F42" s="9" t="s">
        <v>0</v>
      </c>
    </row>
    <row r="43" spans="1:6" x14ac:dyDescent="0.25">
      <c r="A43" s="7"/>
      <c r="B43" s="161" t="s">
        <v>2290</v>
      </c>
      <c r="C43" s="162"/>
      <c r="D43" s="163"/>
      <c r="E43" s="21">
        <v>84000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2286</v>
      </c>
      <c r="C57" s="154"/>
      <c r="D57" s="155"/>
      <c r="E57" s="22">
        <f>-E41+E40</f>
        <v>39684758.93</v>
      </c>
      <c r="F57" s="22">
        <f>SUM(F8:F56)</f>
        <v>39684758.93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2266</v>
      </c>
      <c r="C59" s="129"/>
      <c r="D59" s="129"/>
      <c r="E59" s="26">
        <v>207357.56</v>
      </c>
      <c r="F59" s="24"/>
    </row>
    <row r="60" spans="1:6" x14ac:dyDescent="0.25">
      <c r="A60" s="25" t="s">
        <v>8</v>
      </c>
      <c r="B60" s="159" t="s">
        <v>2293</v>
      </c>
      <c r="C60" s="160"/>
      <c r="D60" s="160"/>
      <c r="E60" s="27">
        <v>468816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676173.56</v>
      </c>
      <c r="F62" s="24" t="s">
        <v>0</v>
      </c>
    </row>
    <row r="63" spans="1:6" x14ac:dyDescent="0.25">
      <c r="A63" s="25" t="s">
        <v>39</v>
      </c>
      <c r="B63" s="141" t="s">
        <v>2287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2288</v>
      </c>
      <c r="C85" s="132"/>
      <c r="D85" s="133"/>
      <c r="E85" s="33">
        <f>-E63+E62</f>
        <v>676173.56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13.5" customHeight="1" x14ac:dyDescent="0.25">
      <c r="A91" s="36"/>
      <c r="B91" s="110"/>
      <c r="C91" s="111"/>
      <c r="D91" s="112"/>
      <c r="E91" s="38"/>
      <c r="F91" s="35"/>
    </row>
    <row r="92" spans="1:6" ht="24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140625" customWidth="1"/>
    <col min="4" max="4" width="12" customWidth="1"/>
    <col min="5" max="5" width="18" customWidth="1"/>
    <col min="6" max="6" width="23.5703125" customWidth="1"/>
    <col min="7" max="7" width="17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2265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2266</v>
      </c>
      <c r="C7" s="171"/>
      <c r="D7" s="172"/>
      <c r="E7" s="8">
        <v>26317196.140000001</v>
      </c>
      <c r="F7" s="9"/>
    </row>
    <row r="8" spans="1:6" x14ac:dyDescent="0.25">
      <c r="A8" s="7" t="s">
        <v>8</v>
      </c>
      <c r="B8" s="193" t="s">
        <v>2252</v>
      </c>
      <c r="C8" s="194"/>
      <c r="D8" s="195"/>
      <c r="E8" s="10">
        <v>6965141.6600000001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2257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</row>
    <row r="13" spans="1:6" x14ac:dyDescent="0.25">
      <c r="A13" s="12">
        <v>2.4</v>
      </c>
      <c r="B13" s="161" t="s">
        <v>2139</v>
      </c>
      <c r="C13" s="162"/>
      <c r="D13" s="163"/>
      <c r="E13" s="9"/>
      <c r="F13" s="9">
        <v>1051.77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2267</v>
      </c>
      <c r="C17" s="162"/>
      <c r="D17" s="163"/>
      <c r="E17" s="9">
        <v>6048041.6600000001</v>
      </c>
      <c r="F17" s="13">
        <v>7893093.6900000004</v>
      </c>
      <c r="G17" s="63"/>
    </row>
    <row r="18" spans="1:7" x14ac:dyDescent="0.25">
      <c r="A18" s="12">
        <v>2.9</v>
      </c>
      <c r="B18" s="161" t="s">
        <v>2268</v>
      </c>
      <c r="C18" s="162"/>
      <c r="D18" s="163"/>
      <c r="E18" s="9">
        <v>915750</v>
      </c>
      <c r="F18" s="13">
        <v>1002712.2</v>
      </c>
      <c r="G18" s="63"/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216468.63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/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1350</v>
      </c>
      <c r="F24" s="13">
        <v>41013.32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33282337.800000001</v>
      </c>
      <c r="F40" s="9" t="s">
        <v>0</v>
      </c>
    </row>
    <row r="41" spans="1:6" x14ac:dyDescent="0.25">
      <c r="A41" s="7" t="s">
        <v>39</v>
      </c>
      <c r="B41" s="173" t="s">
        <v>2269</v>
      </c>
      <c r="C41" s="174"/>
      <c r="D41" s="175"/>
      <c r="E41" s="20">
        <v>4864891.5</v>
      </c>
      <c r="F41" s="9" t="s">
        <v>0</v>
      </c>
    </row>
    <row r="42" spans="1:6" x14ac:dyDescent="0.25">
      <c r="A42" s="7"/>
      <c r="B42" s="161" t="s">
        <v>2270</v>
      </c>
      <c r="C42" s="162"/>
      <c r="D42" s="163"/>
      <c r="E42" s="21">
        <v>4504.5</v>
      </c>
      <c r="F42" s="9" t="s">
        <v>0</v>
      </c>
    </row>
    <row r="43" spans="1:6" ht="16.5" customHeight="1" x14ac:dyDescent="0.25">
      <c r="A43" s="7"/>
      <c r="B43" s="161" t="s">
        <v>2280</v>
      </c>
      <c r="C43" s="162"/>
      <c r="D43" s="163"/>
      <c r="E43" s="21">
        <v>3465</v>
      </c>
      <c r="F43" s="13" t="s">
        <v>0</v>
      </c>
    </row>
    <row r="44" spans="1:6" x14ac:dyDescent="0.25">
      <c r="A44" s="7"/>
      <c r="B44" s="161" t="s">
        <v>2271</v>
      </c>
      <c r="C44" s="162"/>
      <c r="D44" s="163"/>
      <c r="E44" s="21">
        <v>383262</v>
      </c>
      <c r="F44" s="13" t="s">
        <v>0</v>
      </c>
    </row>
    <row r="45" spans="1:6" x14ac:dyDescent="0.25">
      <c r="A45" s="7"/>
      <c r="B45" s="167" t="s">
        <v>721</v>
      </c>
      <c r="C45" s="168"/>
      <c r="D45" s="169"/>
      <c r="E45" s="9">
        <v>4186500</v>
      </c>
      <c r="F45" s="13" t="s">
        <v>0</v>
      </c>
    </row>
    <row r="46" spans="1:6" x14ac:dyDescent="0.25">
      <c r="A46" s="7"/>
      <c r="B46" s="161" t="s">
        <v>2272</v>
      </c>
      <c r="C46" s="162"/>
      <c r="D46" s="163"/>
      <c r="E46" s="9">
        <v>287160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2273</v>
      </c>
      <c r="C57" s="154"/>
      <c r="D57" s="155"/>
      <c r="E57" s="22">
        <f>-E41+E40</f>
        <v>28417446.300000001</v>
      </c>
      <c r="F57" s="22">
        <f>SUM(F7:F56)</f>
        <v>28417446.300000001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2266</v>
      </c>
      <c r="C59" s="129"/>
      <c r="D59" s="129"/>
      <c r="E59" s="26">
        <v>183944.18</v>
      </c>
      <c r="F59" s="24"/>
    </row>
    <row r="60" spans="1:6" x14ac:dyDescent="0.25">
      <c r="A60" s="25" t="s">
        <v>8</v>
      </c>
      <c r="B60" s="159" t="s">
        <v>2274</v>
      </c>
      <c r="C60" s="160"/>
      <c r="D60" s="160"/>
      <c r="E60" s="27">
        <v>131088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315032.18</v>
      </c>
      <c r="F62" s="24" t="s">
        <v>0</v>
      </c>
    </row>
    <row r="63" spans="1:6" x14ac:dyDescent="0.25">
      <c r="A63" s="25" t="s">
        <v>39</v>
      </c>
      <c r="B63" s="141" t="s">
        <v>2275</v>
      </c>
      <c r="C63" s="142"/>
      <c r="D63" s="143"/>
      <c r="E63" s="29">
        <v>107674.62</v>
      </c>
      <c r="F63" s="24"/>
    </row>
    <row r="64" spans="1:6" x14ac:dyDescent="0.25">
      <c r="A64" s="25" t="s">
        <v>0</v>
      </c>
      <c r="B64" s="199" t="s">
        <v>2276</v>
      </c>
      <c r="C64" s="200"/>
      <c r="D64" s="201"/>
      <c r="E64" s="28">
        <v>34592.879999999997</v>
      </c>
      <c r="F64" s="24"/>
    </row>
    <row r="65" spans="1:6" x14ac:dyDescent="0.25">
      <c r="A65" s="30"/>
      <c r="B65" s="199" t="s">
        <v>2277</v>
      </c>
      <c r="C65" s="200"/>
      <c r="D65" s="201"/>
      <c r="E65" s="28">
        <v>2181.67</v>
      </c>
      <c r="F65" s="24" t="s">
        <v>0</v>
      </c>
    </row>
    <row r="66" spans="1:6" x14ac:dyDescent="0.25">
      <c r="A66" s="25" t="s">
        <v>0</v>
      </c>
      <c r="B66" s="150" t="s">
        <v>2278</v>
      </c>
      <c r="C66" s="151"/>
      <c r="D66" s="152"/>
      <c r="E66" s="28">
        <v>1216.07</v>
      </c>
      <c r="F66" s="24" t="s">
        <v>0</v>
      </c>
    </row>
    <row r="67" spans="1:6" x14ac:dyDescent="0.25">
      <c r="A67" s="25" t="s">
        <v>0</v>
      </c>
      <c r="B67" s="139" t="s">
        <v>2279</v>
      </c>
      <c r="C67" s="140"/>
      <c r="D67" s="140"/>
      <c r="E67" s="28">
        <v>69684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2281</v>
      </c>
      <c r="C85" s="132"/>
      <c r="D85" s="133"/>
      <c r="E85" s="33">
        <f>-E63+E62</f>
        <v>207357.56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3" workbookViewId="0">
      <selection sqref="A1:F113"/>
    </sheetView>
  </sheetViews>
  <sheetFormatPr defaultRowHeight="15" x14ac:dyDescent="0.25"/>
  <cols>
    <col min="2" max="2" width="16.28515625" customWidth="1"/>
    <col min="3" max="3" width="13.7109375" customWidth="1"/>
    <col min="4" max="4" width="13.140625" customWidth="1"/>
    <col min="5" max="5" width="20.140625" customWidth="1"/>
    <col min="6" max="6" width="23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2250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2251</v>
      </c>
      <c r="C7" s="171"/>
      <c r="D7" s="172"/>
      <c r="E7" s="8">
        <v>22632043.02</v>
      </c>
      <c r="F7" s="9"/>
    </row>
    <row r="8" spans="1:7" x14ac:dyDescent="0.25">
      <c r="A8" s="7" t="s">
        <v>8</v>
      </c>
      <c r="B8" s="193" t="s">
        <v>2252</v>
      </c>
      <c r="C8" s="194"/>
      <c r="D8" s="195"/>
      <c r="E8" s="10">
        <v>4571362</v>
      </c>
      <c r="F8" s="11"/>
    </row>
    <row r="9" spans="1:7" x14ac:dyDescent="0.25">
      <c r="A9" s="12">
        <v>2.1</v>
      </c>
      <c r="B9" s="161" t="s">
        <v>2230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2257</v>
      </c>
      <c r="C10" s="162"/>
      <c r="D10" s="163"/>
      <c r="E10" s="9">
        <v>4186500</v>
      </c>
      <c r="F10" s="13">
        <v>4186500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2232</v>
      </c>
      <c r="C12" s="162"/>
      <c r="D12" s="163"/>
      <c r="E12" s="9" t="s">
        <v>0</v>
      </c>
      <c r="F12" s="13">
        <v>24494</v>
      </c>
      <c r="G12" s="63" t="s">
        <v>0</v>
      </c>
    </row>
    <row r="13" spans="1:7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1845052.03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224438.13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2258</v>
      </c>
      <c r="C22" s="184"/>
      <c r="D22" s="185"/>
      <c r="E22" s="9">
        <v>383262</v>
      </c>
      <c r="F22" s="13">
        <v>383262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1600</v>
      </c>
      <c r="F24" s="13">
        <v>39663.32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27203405.02</v>
      </c>
      <c r="F40" s="9" t="s">
        <v>0</v>
      </c>
    </row>
    <row r="41" spans="1:6" x14ac:dyDescent="0.25">
      <c r="A41" s="7" t="s">
        <v>39</v>
      </c>
      <c r="B41" s="173" t="s">
        <v>2253</v>
      </c>
      <c r="C41" s="174"/>
      <c r="D41" s="175"/>
      <c r="E41" s="20">
        <v>886208.88</v>
      </c>
      <c r="F41" s="9" t="s">
        <v>0</v>
      </c>
    </row>
    <row r="42" spans="1:6" x14ac:dyDescent="0.25">
      <c r="A42" s="7"/>
      <c r="B42" s="161" t="s">
        <v>2259</v>
      </c>
      <c r="C42" s="162"/>
      <c r="D42" s="163"/>
      <c r="E42" s="21">
        <v>881357.88</v>
      </c>
      <c r="F42" s="9" t="s">
        <v>0</v>
      </c>
    </row>
    <row r="43" spans="1:6" x14ac:dyDescent="0.25">
      <c r="A43" s="7"/>
      <c r="B43" s="161" t="s">
        <v>2260</v>
      </c>
      <c r="C43" s="162"/>
      <c r="D43" s="163"/>
      <c r="E43" s="21">
        <v>4851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2254</v>
      </c>
      <c r="C57" s="154"/>
      <c r="D57" s="155"/>
      <c r="E57" s="22">
        <f>-E41+E40</f>
        <v>26317196.140000001</v>
      </c>
      <c r="F57" s="22">
        <f>SUM(F8:F56)</f>
        <v>26317196.140000001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2251</v>
      </c>
      <c r="C59" s="129"/>
      <c r="D59" s="129"/>
      <c r="E59" s="26">
        <v>465947.64</v>
      </c>
      <c r="F59" s="24"/>
    </row>
    <row r="60" spans="1:6" x14ac:dyDescent="0.25">
      <c r="A60" s="25" t="s">
        <v>8</v>
      </c>
      <c r="B60" s="159" t="s">
        <v>2255</v>
      </c>
      <c r="C60" s="160"/>
      <c r="D60" s="160"/>
      <c r="E60" s="27">
        <v>58000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523947.64</v>
      </c>
      <c r="F62" s="24" t="s">
        <v>0</v>
      </c>
    </row>
    <row r="63" spans="1:6" x14ac:dyDescent="0.25">
      <c r="A63" s="25" t="s">
        <v>39</v>
      </c>
      <c r="B63" s="141" t="s">
        <v>2256</v>
      </c>
      <c r="C63" s="142"/>
      <c r="D63" s="143"/>
      <c r="E63" s="29">
        <v>340003.46</v>
      </c>
      <c r="F63" s="24"/>
    </row>
    <row r="64" spans="1:6" x14ac:dyDescent="0.25">
      <c r="A64" s="25" t="s">
        <v>0</v>
      </c>
      <c r="B64" s="199" t="s">
        <v>2261</v>
      </c>
      <c r="C64" s="200"/>
      <c r="D64" s="201"/>
      <c r="E64" s="28">
        <v>155063.29999999999</v>
      </c>
      <c r="F64" s="24"/>
    </row>
    <row r="65" spans="1:6" x14ac:dyDescent="0.25">
      <c r="A65" s="30"/>
      <c r="B65" s="199" t="s">
        <v>2262</v>
      </c>
      <c r="C65" s="200"/>
      <c r="D65" s="201"/>
      <c r="E65" s="28">
        <v>170886.09</v>
      </c>
      <c r="F65" s="24" t="s">
        <v>0</v>
      </c>
    </row>
    <row r="66" spans="1:6" x14ac:dyDescent="0.25">
      <c r="A66" s="25" t="s">
        <v>0</v>
      </c>
      <c r="B66" s="150" t="s">
        <v>2263</v>
      </c>
      <c r="C66" s="151"/>
      <c r="D66" s="152"/>
      <c r="E66" s="28">
        <v>14054.07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2264</v>
      </c>
      <c r="C85" s="132"/>
      <c r="D85" s="133"/>
      <c r="E85" s="33">
        <f>-E63+E62</f>
        <v>183944.18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42578125" customWidth="1"/>
    <col min="4" max="4" width="14.7109375" customWidth="1"/>
    <col min="5" max="5" width="18.28515625" customWidth="1"/>
    <col min="6" max="6" width="22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2222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2223</v>
      </c>
      <c r="C7" s="171"/>
      <c r="D7" s="172"/>
      <c r="E7" s="8">
        <v>21772569.579999998</v>
      </c>
      <c r="F7" s="9"/>
    </row>
    <row r="8" spans="1:6" x14ac:dyDescent="0.25">
      <c r="A8" s="7" t="s">
        <v>8</v>
      </c>
      <c r="B8" s="193" t="s">
        <v>2224</v>
      </c>
      <c r="C8" s="194"/>
      <c r="D8" s="195"/>
      <c r="E8" s="10">
        <v>37794100.520000003</v>
      </c>
      <c r="F8" s="11"/>
    </row>
    <row r="9" spans="1:6" x14ac:dyDescent="0.25">
      <c r="A9" s="12">
        <v>2.1</v>
      </c>
      <c r="B9" s="161" t="s">
        <v>2230</v>
      </c>
      <c r="C9" s="162"/>
      <c r="D9" s="163"/>
      <c r="E9" s="9">
        <v>34595319.469999999</v>
      </c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2232</v>
      </c>
      <c r="C12" s="162"/>
      <c r="D12" s="163"/>
      <c r="E12" s="9">
        <v>905851.88</v>
      </c>
      <c r="F12" s="13">
        <v>905851.88</v>
      </c>
    </row>
    <row r="13" spans="1:6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2217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1845052.03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229289.13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2350</v>
      </c>
      <c r="F24" s="13">
        <v>38063.32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2231</v>
      </c>
      <c r="C32" s="162"/>
      <c r="D32" s="163"/>
      <c r="E32" s="9">
        <v>2290579.17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59566670.100000001</v>
      </c>
      <c r="F40" s="9" t="s">
        <v>0</v>
      </c>
    </row>
    <row r="41" spans="1:6" x14ac:dyDescent="0.25">
      <c r="A41" s="7" t="s">
        <v>39</v>
      </c>
      <c r="B41" s="173" t="s">
        <v>2225</v>
      </c>
      <c r="C41" s="174"/>
      <c r="D41" s="175"/>
      <c r="E41" s="20">
        <v>36934627.079999998</v>
      </c>
      <c r="F41" s="9" t="s">
        <v>0</v>
      </c>
    </row>
    <row r="42" spans="1:6" x14ac:dyDescent="0.25">
      <c r="A42" s="7"/>
      <c r="B42" s="161" t="s">
        <v>2233</v>
      </c>
      <c r="C42" s="162"/>
      <c r="D42" s="163"/>
      <c r="E42" s="21">
        <v>48128.44</v>
      </c>
      <c r="F42" s="9" t="s">
        <v>0</v>
      </c>
    </row>
    <row r="43" spans="1:6" x14ac:dyDescent="0.25">
      <c r="A43" s="7"/>
      <c r="B43" s="161" t="s">
        <v>2234</v>
      </c>
      <c r="C43" s="162"/>
      <c r="D43" s="163"/>
      <c r="E43" s="21">
        <v>600</v>
      </c>
      <c r="F43" s="13" t="s">
        <v>0</v>
      </c>
    </row>
    <row r="44" spans="1:6" x14ac:dyDescent="0.25">
      <c r="A44" s="7"/>
      <c r="B44" s="161" t="s">
        <v>2235</v>
      </c>
      <c r="C44" s="162"/>
      <c r="D44" s="163"/>
      <c r="E44" s="21">
        <v>36885898.640000001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2226</v>
      </c>
      <c r="C57" s="154"/>
      <c r="D57" s="155"/>
      <c r="E57" s="22">
        <f>-E41+E40</f>
        <v>22632043.020000003</v>
      </c>
      <c r="F57" s="22">
        <f>SUM(F8:F56)</f>
        <v>22632043.02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2223</v>
      </c>
      <c r="C59" s="129"/>
      <c r="D59" s="129"/>
      <c r="E59" s="26">
        <v>4092061.7</v>
      </c>
      <c r="F59" s="24"/>
    </row>
    <row r="60" spans="1:6" x14ac:dyDescent="0.25">
      <c r="A60" s="25" t="s">
        <v>8</v>
      </c>
      <c r="B60" s="159" t="s">
        <v>2227</v>
      </c>
      <c r="C60" s="160"/>
      <c r="D60" s="160"/>
      <c r="E60" s="27">
        <v>212000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4304061.7</v>
      </c>
      <c r="F62" s="24" t="s">
        <v>0</v>
      </c>
    </row>
    <row r="63" spans="1:6" x14ac:dyDescent="0.25">
      <c r="A63" s="25" t="s">
        <v>39</v>
      </c>
      <c r="B63" s="141" t="s">
        <v>2228</v>
      </c>
      <c r="C63" s="142"/>
      <c r="D63" s="143"/>
      <c r="E63" s="29">
        <v>3838114.06</v>
      </c>
      <c r="F63" s="24"/>
    </row>
    <row r="64" spans="1:6" x14ac:dyDescent="0.25">
      <c r="A64" s="25" t="s">
        <v>0</v>
      </c>
      <c r="B64" s="199" t="s">
        <v>2233</v>
      </c>
      <c r="C64" s="200"/>
      <c r="D64" s="201"/>
      <c r="E64" s="28">
        <v>8965.34</v>
      </c>
      <c r="F64" s="24"/>
    </row>
    <row r="65" spans="1:6" x14ac:dyDescent="0.25">
      <c r="A65" s="30"/>
      <c r="B65" s="199" t="s">
        <v>2236</v>
      </c>
      <c r="C65" s="200"/>
      <c r="D65" s="201"/>
      <c r="E65" s="28">
        <v>4639.4399999999996</v>
      </c>
      <c r="F65" s="24" t="s">
        <v>0</v>
      </c>
    </row>
    <row r="66" spans="1:6" x14ac:dyDescent="0.25">
      <c r="A66" s="25" t="s">
        <v>0</v>
      </c>
      <c r="B66" s="150" t="s">
        <v>2237</v>
      </c>
      <c r="C66" s="151"/>
      <c r="D66" s="152"/>
      <c r="E66" s="28">
        <v>6101.1</v>
      </c>
      <c r="F66" s="24" t="s">
        <v>0</v>
      </c>
    </row>
    <row r="67" spans="1:6" x14ac:dyDescent="0.25">
      <c r="A67" s="25" t="s">
        <v>0</v>
      </c>
      <c r="B67" s="139" t="s">
        <v>2238</v>
      </c>
      <c r="C67" s="140"/>
      <c r="D67" s="140"/>
      <c r="E67" s="28">
        <v>119654.04</v>
      </c>
      <c r="F67" s="24" t="s">
        <v>0</v>
      </c>
    </row>
    <row r="68" spans="1:6" x14ac:dyDescent="0.25">
      <c r="A68" s="25" t="s">
        <v>0</v>
      </c>
      <c r="B68" s="139" t="s">
        <v>2239</v>
      </c>
      <c r="C68" s="140"/>
      <c r="D68" s="140"/>
      <c r="E68" s="28">
        <v>18554.66</v>
      </c>
      <c r="F68" s="24" t="s">
        <v>0</v>
      </c>
    </row>
    <row r="69" spans="1:6" x14ac:dyDescent="0.25">
      <c r="A69" s="25"/>
      <c r="B69" s="139" t="s">
        <v>2240</v>
      </c>
      <c r="C69" s="140"/>
      <c r="D69" s="140"/>
      <c r="E69" s="28">
        <v>6261.89</v>
      </c>
      <c r="F69" s="24" t="s">
        <v>0</v>
      </c>
    </row>
    <row r="70" spans="1:6" x14ac:dyDescent="0.25">
      <c r="A70" s="25"/>
      <c r="B70" s="128" t="s">
        <v>2241</v>
      </c>
      <c r="C70" s="129"/>
      <c r="D70" s="129"/>
      <c r="E70" s="28">
        <v>2.69</v>
      </c>
      <c r="F70" s="24" t="s">
        <v>0</v>
      </c>
    </row>
    <row r="71" spans="1:6" x14ac:dyDescent="0.25">
      <c r="A71" s="25"/>
      <c r="B71" s="128" t="s">
        <v>2242</v>
      </c>
      <c r="C71" s="129"/>
      <c r="D71" s="129"/>
      <c r="E71" s="28">
        <v>7200</v>
      </c>
      <c r="F71" s="24" t="s">
        <v>0</v>
      </c>
    </row>
    <row r="72" spans="1:6" x14ac:dyDescent="0.25">
      <c r="A72" s="25"/>
      <c r="B72" s="128" t="s">
        <v>2243</v>
      </c>
      <c r="C72" s="129"/>
      <c r="D72" s="129"/>
      <c r="E72" s="28">
        <v>686.08</v>
      </c>
      <c r="F72" s="24" t="s">
        <v>0</v>
      </c>
    </row>
    <row r="73" spans="1:6" x14ac:dyDescent="0.25">
      <c r="A73" s="25"/>
      <c r="B73" s="128" t="s">
        <v>1131</v>
      </c>
      <c r="C73" s="129"/>
      <c r="D73" s="130"/>
      <c r="E73" s="31">
        <v>5000</v>
      </c>
      <c r="F73" s="24"/>
    </row>
    <row r="74" spans="1:6" x14ac:dyDescent="0.25">
      <c r="A74" s="25"/>
      <c r="B74" s="128" t="s">
        <v>2244</v>
      </c>
      <c r="C74" s="129"/>
      <c r="D74" s="130"/>
      <c r="E74" s="31">
        <v>9072</v>
      </c>
      <c r="F74" s="32"/>
    </row>
    <row r="75" spans="1:6" x14ac:dyDescent="0.25">
      <c r="A75" s="25"/>
      <c r="B75" s="136" t="s">
        <v>2245</v>
      </c>
      <c r="C75" s="137"/>
      <c r="D75" s="138"/>
      <c r="E75" s="31">
        <v>82927.199999999997</v>
      </c>
      <c r="F75" s="24" t="s">
        <v>0</v>
      </c>
    </row>
    <row r="76" spans="1:6" x14ac:dyDescent="0.25">
      <c r="A76" s="25"/>
      <c r="B76" s="128" t="s">
        <v>2247</v>
      </c>
      <c r="C76" s="129"/>
      <c r="D76" s="130"/>
      <c r="E76" s="31">
        <v>184532.7</v>
      </c>
      <c r="F76" s="32"/>
    </row>
    <row r="77" spans="1:6" x14ac:dyDescent="0.25">
      <c r="A77" s="25"/>
      <c r="B77" s="128" t="s">
        <v>2246</v>
      </c>
      <c r="C77" s="129"/>
      <c r="D77" s="130"/>
      <c r="E77" s="31">
        <v>652.44000000000005</v>
      </c>
      <c r="F77" s="32"/>
    </row>
    <row r="78" spans="1:6" x14ac:dyDescent="0.25">
      <c r="A78" s="25"/>
      <c r="B78" s="128" t="s">
        <v>2248</v>
      </c>
      <c r="C78" s="129"/>
      <c r="D78" s="130"/>
      <c r="E78" s="31">
        <v>2290579.17</v>
      </c>
      <c r="F78" s="32"/>
    </row>
    <row r="79" spans="1:6" x14ac:dyDescent="0.25">
      <c r="A79" s="25"/>
      <c r="B79" s="128" t="s">
        <v>2249</v>
      </c>
      <c r="C79" s="129"/>
      <c r="D79" s="130"/>
      <c r="E79" s="31">
        <v>1093285.31</v>
      </c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2229</v>
      </c>
      <c r="C85" s="132"/>
      <c r="D85" s="133"/>
      <c r="E85" s="33">
        <f>-E63+E62</f>
        <v>465947.64000000013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5703125" customWidth="1"/>
    <col min="3" max="3" width="13.5703125" customWidth="1"/>
    <col min="4" max="4" width="14.85546875" customWidth="1"/>
    <col min="5" max="5" width="20.28515625" customWidth="1"/>
    <col min="6" max="6" width="24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2214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2215</v>
      </c>
      <c r="C7" s="171"/>
      <c r="D7" s="172"/>
      <c r="E7" s="8">
        <v>26762987.359999999</v>
      </c>
      <c r="F7" s="9"/>
    </row>
    <row r="8" spans="1:7" x14ac:dyDescent="0.25">
      <c r="A8" s="7" t="s">
        <v>8</v>
      </c>
      <c r="B8" s="193" t="s">
        <v>2216</v>
      </c>
      <c r="C8" s="194"/>
      <c r="D8" s="195"/>
      <c r="E8" s="10">
        <v>2536476.2400000002</v>
      </c>
      <c r="F8" s="11"/>
    </row>
    <row r="9" spans="1:7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2217</v>
      </c>
      <c r="C16" s="162"/>
      <c r="D16" s="163"/>
      <c r="E16" s="9">
        <v>2535526.2400000002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1845052.03</v>
      </c>
      <c r="G17" s="63" t="s">
        <v>0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278017.57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950</v>
      </c>
      <c r="F24" s="13">
        <v>35713.32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29299463.600000001</v>
      </c>
      <c r="F40" s="9" t="s">
        <v>0</v>
      </c>
    </row>
    <row r="41" spans="1:6" x14ac:dyDescent="0.25">
      <c r="A41" s="7" t="s">
        <v>39</v>
      </c>
      <c r="B41" s="173" t="s">
        <v>2218</v>
      </c>
      <c r="C41" s="174"/>
      <c r="D41" s="175"/>
      <c r="E41" s="20">
        <v>7526894.0199999996</v>
      </c>
      <c r="F41" s="9" t="s">
        <v>0</v>
      </c>
    </row>
    <row r="42" spans="1:6" x14ac:dyDescent="0.25">
      <c r="A42" s="7"/>
      <c r="B42" s="161" t="s">
        <v>642</v>
      </c>
      <c r="C42" s="162"/>
      <c r="D42" s="163"/>
      <c r="E42" s="21">
        <v>7526894.0199999996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2219</v>
      </c>
      <c r="C57" s="154"/>
      <c r="D57" s="155"/>
      <c r="E57" s="22">
        <f>-E41+E40</f>
        <v>21772569.580000002</v>
      </c>
      <c r="F57" s="22">
        <f>SUM(F8:F56)</f>
        <v>21772569.580000002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2215</v>
      </c>
      <c r="C59" s="129"/>
      <c r="D59" s="129"/>
      <c r="E59" s="26">
        <v>3878277.7</v>
      </c>
      <c r="F59" s="24"/>
    </row>
    <row r="60" spans="1:6" x14ac:dyDescent="0.25">
      <c r="A60" s="25" t="s">
        <v>8</v>
      </c>
      <c r="B60" s="159" t="s">
        <v>2220</v>
      </c>
      <c r="C60" s="160"/>
      <c r="D60" s="160"/>
      <c r="E60" s="27">
        <v>213784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4092061.7</v>
      </c>
      <c r="F62" s="24" t="s">
        <v>0</v>
      </c>
    </row>
    <row r="63" spans="1:6" x14ac:dyDescent="0.25">
      <c r="A63" s="25" t="s">
        <v>39</v>
      </c>
      <c r="B63" s="141" t="s">
        <v>2221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2211</v>
      </c>
      <c r="C85" s="132"/>
      <c r="D85" s="133"/>
      <c r="E85" s="33">
        <f>-E63+E62</f>
        <v>4092061.7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3" workbookViewId="0">
      <selection sqref="A1:F113"/>
    </sheetView>
  </sheetViews>
  <sheetFormatPr defaultRowHeight="15" x14ac:dyDescent="0.25"/>
  <cols>
    <col min="2" max="2" width="14.28515625" customWidth="1"/>
    <col min="3" max="4" width="15" customWidth="1"/>
    <col min="5" max="5" width="19.140625" customWidth="1"/>
    <col min="6" max="6" width="21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2202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2203</v>
      </c>
      <c r="C7" s="171"/>
      <c r="D7" s="172"/>
      <c r="E7" s="8">
        <v>26768084.859999999</v>
      </c>
      <c r="F7" s="9"/>
    </row>
    <row r="8" spans="1:6" x14ac:dyDescent="0.25">
      <c r="A8" s="7" t="s">
        <v>8</v>
      </c>
      <c r="B8" s="193" t="s">
        <v>2204</v>
      </c>
      <c r="C8" s="194"/>
      <c r="D8" s="195"/>
      <c r="E8" s="10">
        <v>2100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-14611.11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9371946.0500000007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278017.57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2100</v>
      </c>
      <c r="F24" s="13">
        <v>34763.32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26770184.859999999</v>
      </c>
      <c r="F40" s="9" t="s">
        <v>0</v>
      </c>
    </row>
    <row r="41" spans="1:6" x14ac:dyDescent="0.25">
      <c r="A41" s="7" t="s">
        <v>39</v>
      </c>
      <c r="B41" s="173" t="s">
        <v>2205</v>
      </c>
      <c r="C41" s="174"/>
      <c r="D41" s="175"/>
      <c r="E41" s="20">
        <v>7197.5</v>
      </c>
      <c r="F41" s="9" t="s">
        <v>0</v>
      </c>
    </row>
    <row r="42" spans="1:6" x14ac:dyDescent="0.25">
      <c r="A42" s="7"/>
      <c r="B42" s="161" t="s">
        <v>2206</v>
      </c>
      <c r="C42" s="162"/>
      <c r="D42" s="163"/>
      <c r="E42" s="21">
        <v>2000</v>
      </c>
      <c r="F42" s="9" t="s">
        <v>0</v>
      </c>
    </row>
    <row r="43" spans="1:6" x14ac:dyDescent="0.25">
      <c r="A43" s="7"/>
      <c r="B43" s="161" t="s">
        <v>2207</v>
      </c>
      <c r="C43" s="162"/>
      <c r="D43" s="163"/>
      <c r="E43" s="21">
        <v>5197.5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2208</v>
      </c>
      <c r="C57" s="154"/>
      <c r="D57" s="155"/>
      <c r="E57" s="22">
        <f>-E41+E40</f>
        <v>26762987.359999999</v>
      </c>
      <c r="F57" s="22">
        <f>SUM(F8:F56)</f>
        <v>26762987.360000003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2203</v>
      </c>
      <c r="C59" s="129"/>
      <c r="D59" s="129"/>
      <c r="E59" s="26">
        <v>3233253.7</v>
      </c>
      <c r="F59" s="24"/>
    </row>
    <row r="60" spans="1:6" x14ac:dyDescent="0.25">
      <c r="A60" s="25" t="s">
        <v>8</v>
      </c>
      <c r="B60" s="159" t="s">
        <v>2209</v>
      </c>
      <c r="C60" s="160"/>
      <c r="D60" s="160"/>
      <c r="E60" s="27">
        <v>645024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3878277.7</v>
      </c>
      <c r="F62" s="24" t="s">
        <v>0</v>
      </c>
    </row>
    <row r="63" spans="1:6" x14ac:dyDescent="0.25">
      <c r="A63" s="25" t="s">
        <v>39</v>
      </c>
      <c r="B63" s="141" t="s">
        <v>2210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2211</v>
      </c>
      <c r="C85" s="132"/>
      <c r="D85" s="133"/>
      <c r="E85" s="33">
        <f>-E63+E62</f>
        <v>3878277.7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2212</v>
      </c>
      <c r="C87" s="127"/>
      <c r="D87" s="127"/>
      <c r="E87" s="37">
        <v>4362050.54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2213</v>
      </c>
      <c r="C97" s="99"/>
      <c r="D97" s="100"/>
      <c r="E97" s="43">
        <v>54685.8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64" workbookViewId="0">
      <selection sqref="A1:F113"/>
    </sheetView>
  </sheetViews>
  <sheetFormatPr defaultRowHeight="15" x14ac:dyDescent="0.25"/>
  <cols>
    <col min="2" max="2" width="14.140625" customWidth="1"/>
    <col min="3" max="3" width="13" customWidth="1"/>
    <col min="4" max="4" width="12" customWidth="1"/>
    <col min="5" max="5" width="18.85546875" customWidth="1"/>
    <col min="6" max="6" width="21.57031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2192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2193</v>
      </c>
      <c r="C7" s="171"/>
      <c r="D7" s="172"/>
      <c r="E7" s="8">
        <v>29339491.100000001</v>
      </c>
      <c r="F7" s="9"/>
    </row>
    <row r="8" spans="1:7" x14ac:dyDescent="0.25">
      <c r="A8" s="7" t="s">
        <v>8</v>
      </c>
      <c r="B8" s="193" t="s">
        <v>2194</v>
      </c>
      <c r="C8" s="194"/>
      <c r="D8" s="195"/>
      <c r="E8" s="10">
        <v>1700</v>
      </c>
      <c r="F8" s="11"/>
    </row>
    <row r="9" spans="1:7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-14611.11</v>
      </c>
      <c r="G16" s="63" t="s">
        <v>0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9371946.0500000007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285215.07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1700</v>
      </c>
      <c r="F24" s="13">
        <v>32663.32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29341191.100000001</v>
      </c>
      <c r="F40" s="9" t="s">
        <v>0</v>
      </c>
    </row>
    <row r="41" spans="1:6" x14ac:dyDescent="0.25">
      <c r="A41" s="7" t="s">
        <v>39</v>
      </c>
      <c r="B41" s="173" t="s">
        <v>2195</v>
      </c>
      <c r="C41" s="174"/>
      <c r="D41" s="175"/>
      <c r="E41" s="20">
        <v>2573106.2400000002</v>
      </c>
      <c r="F41" s="9" t="s">
        <v>0</v>
      </c>
    </row>
    <row r="42" spans="1:6" x14ac:dyDescent="0.25">
      <c r="A42" s="7"/>
      <c r="B42" s="161" t="s">
        <v>2183</v>
      </c>
      <c r="C42" s="162"/>
      <c r="D42" s="163"/>
      <c r="E42" s="21">
        <v>2535526.2400000002</v>
      </c>
      <c r="F42" s="9" t="s">
        <v>0</v>
      </c>
    </row>
    <row r="43" spans="1:6" x14ac:dyDescent="0.25">
      <c r="A43" s="7"/>
      <c r="B43" s="161" t="s">
        <v>2184</v>
      </c>
      <c r="C43" s="162"/>
      <c r="D43" s="163"/>
      <c r="E43" s="21">
        <v>37580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2196</v>
      </c>
      <c r="C57" s="154"/>
      <c r="D57" s="155"/>
      <c r="E57" s="22">
        <f>-E41+E40</f>
        <v>26768084.859999999</v>
      </c>
      <c r="F57" s="22">
        <f>SUM(F8:F56)</f>
        <v>26768084.860000003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2193</v>
      </c>
      <c r="C59" s="129"/>
      <c r="D59" s="129"/>
      <c r="E59" s="26">
        <v>3257131.37</v>
      </c>
      <c r="F59" s="24"/>
    </row>
    <row r="60" spans="1:6" x14ac:dyDescent="0.25">
      <c r="A60" s="25" t="s">
        <v>8</v>
      </c>
      <c r="B60" s="159" t="s">
        <v>2185</v>
      </c>
      <c r="C60" s="160"/>
      <c r="D60" s="160"/>
      <c r="E60" s="27">
        <v>60000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3317131.37</v>
      </c>
      <c r="F62" s="24" t="s">
        <v>0</v>
      </c>
    </row>
    <row r="63" spans="1:6" x14ac:dyDescent="0.25">
      <c r="A63" s="25" t="s">
        <v>39</v>
      </c>
      <c r="B63" s="141" t="s">
        <v>2197</v>
      </c>
      <c r="C63" s="142"/>
      <c r="D63" s="143"/>
      <c r="E63" s="29">
        <v>83877.67</v>
      </c>
      <c r="F63" s="24"/>
    </row>
    <row r="64" spans="1:6" x14ac:dyDescent="0.25">
      <c r="A64" s="25" t="s">
        <v>0</v>
      </c>
      <c r="B64" s="199" t="s">
        <v>2186</v>
      </c>
      <c r="C64" s="200"/>
      <c r="D64" s="201"/>
      <c r="E64" s="28">
        <v>83877.67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2198</v>
      </c>
      <c r="C85" s="132"/>
      <c r="D85" s="133"/>
      <c r="E85" s="33">
        <f>-E63+E62</f>
        <v>3233253.7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2199</v>
      </c>
      <c r="C87" s="127"/>
      <c r="D87" s="127"/>
      <c r="E87" s="37">
        <v>4239050.54</v>
      </c>
      <c r="F87" s="35"/>
    </row>
    <row r="88" spans="1:6" x14ac:dyDescent="0.25">
      <c r="A88" s="36" t="s">
        <v>8</v>
      </c>
      <c r="B88" s="110" t="s">
        <v>2200</v>
      </c>
      <c r="C88" s="111"/>
      <c r="D88" s="112"/>
      <c r="E88" s="37">
        <v>123000</v>
      </c>
      <c r="F88" s="35"/>
    </row>
    <row r="89" spans="1:6" x14ac:dyDescent="0.25">
      <c r="A89" s="36"/>
      <c r="B89" s="110" t="s">
        <v>2187</v>
      </c>
      <c r="C89" s="111"/>
      <c r="D89" s="112"/>
      <c r="E89" s="38">
        <v>123000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32.25" customHeight="1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2188</v>
      </c>
      <c r="C95" s="117"/>
      <c r="D95" s="117"/>
      <c r="E95" s="41">
        <f>+E88+E87</f>
        <v>4362050.54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2189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93</v>
      </c>
      <c r="F98" s="44"/>
    </row>
    <row r="99" spans="1:6" x14ac:dyDescent="0.25">
      <c r="A99" s="45" t="s">
        <v>0</v>
      </c>
      <c r="B99" s="98" t="s">
        <v>2190</v>
      </c>
      <c r="C99" s="99"/>
      <c r="D99" s="100"/>
      <c r="E99" s="47">
        <v>93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2191</v>
      </c>
      <c r="C104" s="102"/>
      <c r="D104" s="103"/>
      <c r="E104" s="52">
        <v>54685.8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7109375" customWidth="1"/>
    <col min="3" max="3" width="13.85546875" customWidth="1"/>
    <col min="4" max="4" width="12.7109375" customWidth="1"/>
    <col min="5" max="5" width="20" customWidth="1"/>
    <col min="6" max="6" width="23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2165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2166</v>
      </c>
      <c r="C7" s="171"/>
      <c r="D7" s="172"/>
      <c r="E7" s="8">
        <v>29360201.100000001</v>
      </c>
      <c r="F7" s="9"/>
    </row>
    <row r="8" spans="1:6" x14ac:dyDescent="0.25">
      <c r="A8" s="7" t="s">
        <v>8</v>
      </c>
      <c r="B8" s="193" t="s">
        <v>2167</v>
      </c>
      <c r="C8" s="194"/>
      <c r="D8" s="195"/>
      <c r="E8" s="10">
        <v>1450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9371946.0500000007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322795.07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1450</v>
      </c>
      <c r="F24" s="13">
        <v>30963.32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29361651.100000001</v>
      </c>
      <c r="F40" s="9" t="s">
        <v>0</v>
      </c>
    </row>
    <row r="41" spans="1:6" x14ac:dyDescent="0.25">
      <c r="A41" s="7" t="s">
        <v>39</v>
      </c>
      <c r="B41" s="173" t="s">
        <v>2168</v>
      </c>
      <c r="C41" s="174"/>
      <c r="D41" s="175"/>
      <c r="E41" s="20">
        <v>22160</v>
      </c>
      <c r="F41" s="9" t="s">
        <v>0</v>
      </c>
    </row>
    <row r="42" spans="1:6" x14ac:dyDescent="0.25">
      <c r="A42" s="7"/>
      <c r="B42" s="161" t="s">
        <v>363</v>
      </c>
      <c r="C42" s="162"/>
      <c r="D42" s="163"/>
      <c r="E42" s="21">
        <v>20000</v>
      </c>
      <c r="F42" s="9" t="s">
        <v>0</v>
      </c>
    </row>
    <row r="43" spans="1:6" x14ac:dyDescent="0.25">
      <c r="A43" s="7"/>
      <c r="B43" s="161" t="s">
        <v>2169</v>
      </c>
      <c r="C43" s="162"/>
      <c r="D43" s="163"/>
      <c r="E43" s="21">
        <v>2160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2170</v>
      </c>
      <c r="C57" s="154"/>
      <c r="D57" s="155"/>
      <c r="E57" s="22">
        <f>-E41+E40</f>
        <v>29339491.100000001</v>
      </c>
      <c r="F57" s="22">
        <f>SUM(F8:F56)</f>
        <v>29339491.100000001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2166</v>
      </c>
      <c r="C59" s="129"/>
      <c r="D59" s="129"/>
      <c r="E59" s="26">
        <v>3175929.87</v>
      </c>
      <c r="F59" s="24"/>
    </row>
    <row r="60" spans="1:6" x14ac:dyDescent="0.25">
      <c r="A60" s="25" t="s">
        <v>8</v>
      </c>
      <c r="B60" s="159" t="s">
        <v>2171</v>
      </c>
      <c r="C60" s="160"/>
      <c r="D60" s="160"/>
      <c r="E60" s="27">
        <v>119544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3295473.87</v>
      </c>
      <c r="F62" s="24" t="s">
        <v>0</v>
      </c>
    </row>
    <row r="63" spans="1:6" x14ac:dyDescent="0.25">
      <c r="A63" s="25" t="s">
        <v>39</v>
      </c>
      <c r="B63" s="141" t="s">
        <v>2172</v>
      </c>
      <c r="C63" s="142"/>
      <c r="D63" s="143"/>
      <c r="E63" s="29">
        <v>38342.5</v>
      </c>
      <c r="F63" s="24"/>
    </row>
    <row r="64" spans="1:6" x14ac:dyDescent="0.25">
      <c r="A64" s="25" t="s">
        <v>0</v>
      </c>
      <c r="B64" s="199" t="s">
        <v>2173</v>
      </c>
      <c r="C64" s="200"/>
      <c r="D64" s="201"/>
      <c r="E64" s="28">
        <v>22250</v>
      </c>
      <c r="F64" s="24"/>
    </row>
    <row r="65" spans="1:6" x14ac:dyDescent="0.25">
      <c r="A65" s="30"/>
      <c r="B65" s="199" t="s">
        <v>2174</v>
      </c>
      <c r="C65" s="200"/>
      <c r="D65" s="201"/>
      <c r="E65" s="28">
        <v>1147.5</v>
      </c>
      <c r="F65" s="24" t="s">
        <v>0</v>
      </c>
    </row>
    <row r="66" spans="1:6" x14ac:dyDescent="0.25">
      <c r="A66" s="25" t="s">
        <v>0</v>
      </c>
      <c r="B66" s="150" t="s">
        <v>2175</v>
      </c>
      <c r="C66" s="151"/>
      <c r="D66" s="152"/>
      <c r="E66" s="28">
        <v>12300</v>
      </c>
      <c r="F66" s="24" t="s">
        <v>0</v>
      </c>
    </row>
    <row r="67" spans="1:6" x14ac:dyDescent="0.25">
      <c r="A67" s="25" t="s">
        <v>0</v>
      </c>
      <c r="B67" s="139" t="s">
        <v>2176</v>
      </c>
      <c r="C67" s="140"/>
      <c r="D67" s="140"/>
      <c r="E67" s="28">
        <v>600</v>
      </c>
      <c r="F67" s="24" t="s">
        <v>0</v>
      </c>
    </row>
    <row r="68" spans="1:6" x14ac:dyDescent="0.25">
      <c r="A68" s="25" t="s">
        <v>0</v>
      </c>
      <c r="B68" s="139" t="s">
        <v>2177</v>
      </c>
      <c r="C68" s="140"/>
      <c r="D68" s="140"/>
      <c r="E68" s="28">
        <v>500</v>
      </c>
      <c r="F68" s="24" t="s">
        <v>0</v>
      </c>
    </row>
    <row r="69" spans="1:6" x14ac:dyDescent="0.25">
      <c r="A69" s="25"/>
      <c r="B69" s="139" t="s">
        <v>2178</v>
      </c>
      <c r="C69" s="140"/>
      <c r="D69" s="140"/>
      <c r="E69" s="28">
        <v>600</v>
      </c>
      <c r="F69" s="24" t="s">
        <v>0</v>
      </c>
    </row>
    <row r="70" spans="1:6" x14ac:dyDescent="0.25">
      <c r="A70" s="25"/>
      <c r="B70" s="128" t="s">
        <v>2179</v>
      </c>
      <c r="C70" s="129"/>
      <c r="D70" s="129"/>
      <c r="E70" s="28">
        <v>945</v>
      </c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2180</v>
      </c>
      <c r="C85" s="132"/>
      <c r="D85" s="133"/>
      <c r="E85" s="33">
        <f>-E63+E62</f>
        <v>3257131.37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2181</v>
      </c>
      <c r="C87" s="127"/>
      <c r="D87" s="127"/>
      <c r="E87" s="37">
        <v>4239050.54</v>
      </c>
      <c r="F87" s="35"/>
    </row>
    <row r="88" spans="1:6" x14ac:dyDescent="0.25">
      <c r="A88" s="36" t="s">
        <v>8</v>
      </c>
      <c r="B88" s="110" t="s">
        <v>2146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2148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2182</v>
      </c>
      <c r="C95" s="117"/>
      <c r="D95" s="117"/>
      <c r="E95" s="41">
        <f>+E88+E87</f>
        <v>4239050.54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2099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2100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opLeftCell="A64" workbookViewId="0">
      <selection activeCell="E87" sqref="E87"/>
    </sheetView>
  </sheetViews>
  <sheetFormatPr defaultRowHeight="15" x14ac:dyDescent="0.25"/>
  <cols>
    <col min="2" max="2" width="15.140625" customWidth="1"/>
    <col min="3" max="3" width="13.28515625" customWidth="1"/>
    <col min="4" max="4" width="12.85546875" customWidth="1"/>
    <col min="5" max="5" width="19.7109375" customWidth="1"/>
    <col min="6" max="6" width="22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2651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2652</v>
      </c>
      <c r="C7" s="171"/>
      <c r="D7" s="172"/>
      <c r="E7" s="8">
        <v>32735009.219999999</v>
      </c>
      <c r="F7" s="9"/>
    </row>
    <row r="8" spans="1:6" x14ac:dyDescent="0.25">
      <c r="A8" s="7" t="s">
        <v>8</v>
      </c>
      <c r="B8" s="193" t="s">
        <v>2653</v>
      </c>
      <c r="C8" s="194"/>
      <c r="D8" s="195"/>
      <c r="E8" s="10">
        <v>1500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6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6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6" x14ac:dyDescent="0.25">
      <c r="A14" s="12">
        <v>2.6</v>
      </c>
      <c r="B14" s="161" t="s">
        <v>2639</v>
      </c>
      <c r="C14" s="162"/>
      <c r="D14" s="163"/>
      <c r="E14" s="9" t="s">
        <v>0</v>
      </c>
      <c r="F14" s="13">
        <v>23358.06</v>
      </c>
    </row>
    <row r="15" spans="1:6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4124079.29</v>
      </c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1500</v>
      </c>
      <c r="F24" s="13">
        <v>78913.320000000007</v>
      </c>
      <c r="G24" s="63" t="s">
        <v>0</v>
      </c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32736509.219999999</v>
      </c>
      <c r="F41" s="9" t="s">
        <v>0</v>
      </c>
    </row>
    <row r="42" spans="1:6" x14ac:dyDescent="0.25">
      <c r="A42" s="7" t="s">
        <v>39</v>
      </c>
      <c r="B42" s="173" t="s">
        <v>2654</v>
      </c>
      <c r="C42" s="174"/>
      <c r="D42" s="175"/>
      <c r="E42" s="20">
        <v>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9"/>
    </row>
    <row r="44" spans="1:6" x14ac:dyDescent="0.25">
      <c r="A44" s="7"/>
      <c r="B44" s="161"/>
      <c r="C44" s="162"/>
      <c r="D44" s="163"/>
      <c r="E44" s="21"/>
      <c r="F44" s="13"/>
    </row>
    <row r="45" spans="1:6" x14ac:dyDescent="0.25">
      <c r="A45" s="7"/>
      <c r="B45" s="161"/>
      <c r="C45" s="162"/>
      <c r="D45" s="163"/>
      <c r="E45" s="21"/>
      <c r="F45" s="13"/>
    </row>
    <row r="46" spans="1:6" x14ac:dyDescent="0.25">
      <c r="A46" s="7"/>
      <c r="B46" s="167"/>
      <c r="C46" s="168"/>
      <c r="D46" s="169"/>
      <c r="E46" s="9"/>
      <c r="F46" s="13"/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2636</v>
      </c>
      <c r="C58" s="154"/>
      <c r="D58" s="155"/>
      <c r="E58" s="22">
        <f>-E42+E41</f>
        <v>32736509.219999999</v>
      </c>
      <c r="F58" s="22">
        <f>SUM(F8:F57)</f>
        <v>32736509.219999995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2652</v>
      </c>
      <c r="C60" s="129"/>
      <c r="D60" s="129"/>
      <c r="E60" s="26">
        <v>1706573.16</v>
      </c>
      <c r="F60" s="24"/>
    </row>
    <row r="61" spans="1:6" x14ac:dyDescent="0.25">
      <c r="A61" s="25" t="s">
        <v>8</v>
      </c>
      <c r="B61" s="159" t="s">
        <v>2655</v>
      </c>
      <c r="C61" s="160"/>
      <c r="D61" s="160"/>
      <c r="E61" s="27">
        <v>192164</v>
      </c>
      <c r="F61" s="24" t="s">
        <v>0</v>
      </c>
    </row>
    <row r="62" spans="1:6" ht="26.25" customHeight="1" x14ac:dyDescent="0.25">
      <c r="A62" s="25"/>
      <c r="B62" s="136" t="s">
        <v>2656</v>
      </c>
      <c r="C62" s="137"/>
      <c r="D62" s="138"/>
      <c r="E62" s="28">
        <v>372900</v>
      </c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+E62+E61+E60</f>
        <v>2271637.16</v>
      </c>
      <c r="F63" s="24" t="s">
        <v>0</v>
      </c>
    </row>
    <row r="64" spans="1:6" x14ac:dyDescent="0.25">
      <c r="A64" s="25" t="s">
        <v>39</v>
      </c>
      <c r="B64" s="141" t="s">
        <v>2657</v>
      </c>
      <c r="C64" s="142"/>
      <c r="D64" s="143"/>
      <c r="E64" s="29">
        <v>0</v>
      </c>
      <c r="F64" s="24"/>
    </row>
    <row r="65" spans="1:6" x14ac:dyDescent="0.25">
      <c r="A65" s="25" t="s">
        <v>0</v>
      </c>
      <c r="B65" s="144"/>
      <c r="C65" s="145"/>
      <c r="D65" s="146"/>
      <c r="E65" s="28"/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2638</v>
      </c>
      <c r="C86" s="132"/>
      <c r="D86" s="133"/>
      <c r="E86" s="33">
        <v>1898737.16</v>
      </c>
      <c r="F86" s="24" t="s">
        <v>0</v>
      </c>
    </row>
    <row r="87" spans="1:6" x14ac:dyDescent="0.25">
      <c r="A87" s="76"/>
      <c r="B87" s="132" t="s">
        <v>2686</v>
      </c>
      <c r="C87" s="132"/>
      <c r="D87" s="133"/>
      <c r="E87" s="33">
        <v>372900</v>
      </c>
      <c r="F87" s="24"/>
    </row>
    <row r="88" spans="1:6" x14ac:dyDescent="0.25">
      <c r="A88" s="76"/>
      <c r="B88" s="74" t="s">
        <v>2687</v>
      </c>
      <c r="C88" s="74"/>
      <c r="D88" s="75"/>
      <c r="E88" s="33">
        <f>+E87+E86</f>
        <v>2271637.16</v>
      </c>
      <c r="F88" s="24"/>
    </row>
    <row r="89" spans="1:6" x14ac:dyDescent="0.25">
      <c r="A89" s="123" t="s">
        <v>42</v>
      </c>
      <c r="B89" s="124"/>
      <c r="C89" s="124"/>
      <c r="D89" s="125"/>
      <c r="E89" s="34"/>
      <c r="F89" s="35"/>
    </row>
    <row r="90" spans="1:6" x14ac:dyDescent="0.25">
      <c r="A90" s="36" t="s">
        <v>43</v>
      </c>
      <c r="B90" s="126" t="s">
        <v>2370</v>
      </c>
      <c r="C90" s="127"/>
      <c r="D90" s="127"/>
      <c r="E90" s="37">
        <v>4519050.54</v>
      </c>
      <c r="F90" s="35"/>
    </row>
    <row r="91" spans="1:6" x14ac:dyDescent="0.25">
      <c r="A91" s="36" t="s">
        <v>8</v>
      </c>
      <c r="B91" s="110" t="s">
        <v>2343</v>
      </c>
      <c r="C91" s="111"/>
      <c r="D91" s="112"/>
      <c r="E91" s="37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6"/>
      <c r="B93" s="110"/>
      <c r="C93" s="111"/>
      <c r="D93" s="112"/>
      <c r="E93" s="38"/>
      <c r="F93" s="35"/>
    </row>
    <row r="94" spans="1:6" x14ac:dyDescent="0.25">
      <c r="A94" s="36"/>
      <c r="B94" s="110"/>
      <c r="C94" s="111"/>
      <c r="D94" s="112"/>
      <c r="E94" s="38"/>
      <c r="F94" s="35"/>
    </row>
    <row r="95" spans="1:6" x14ac:dyDescent="0.25">
      <c r="A95" s="39" t="s">
        <v>37</v>
      </c>
      <c r="B95" s="113" t="s">
        <v>2201</v>
      </c>
      <c r="C95" s="114"/>
      <c r="D95" s="115"/>
      <c r="E95" s="40">
        <v>0</v>
      </c>
      <c r="F95" s="35"/>
    </row>
    <row r="96" spans="1:6" x14ac:dyDescent="0.25">
      <c r="A96" s="39"/>
      <c r="B96" s="110" t="s">
        <v>0</v>
      </c>
      <c r="C96" s="111"/>
      <c r="D96" s="111"/>
      <c r="E96" s="38" t="s">
        <v>0</v>
      </c>
      <c r="F96" s="35"/>
    </row>
    <row r="97" spans="1:6" x14ac:dyDescent="0.25">
      <c r="A97" s="39"/>
      <c r="B97" s="110" t="s">
        <v>0</v>
      </c>
      <c r="C97" s="111"/>
      <c r="D97" s="111"/>
      <c r="E97" s="37" t="s">
        <v>0</v>
      </c>
      <c r="F97" s="35"/>
    </row>
    <row r="98" spans="1:6" x14ac:dyDescent="0.25">
      <c r="A98" s="39"/>
      <c r="B98" s="116" t="s">
        <v>2361</v>
      </c>
      <c r="C98" s="117"/>
      <c r="D98" s="117"/>
      <c r="E98" s="41">
        <f>+E91+E90</f>
        <v>4519050.54</v>
      </c>
      <c r="F98" s="42"/>
    </row>
    <row r="99" spans="1:6" x14ac:dyDescent="0.25">
      <c r="A99" s="118" t="s">
        <v>46</v>
      </c>
      <c r="B99" s="119"/>
      <c r="C99" s="119"/>
      <c r="D99" s="120"/>
      <c r="E99" s="43"/>
      <c r="F99" s="44"/>
    </row>
    <row r="100" spans="1:6" x14ac:dyDescent="0.25">
      <c r="A100" s="45">
        <v>1</v>
      </c>
      <c r="B100" s="98" t="s">
        <v>2328</v>
      </c>
      <c r="C100" s="99"/>
      <c r="D100" s="100"/>
      <c r="E100" s="43">
        <v>61111.3</v>
      </c>
      <c r="F100" s="44"/>
    </row>
    <row r="101" spans="1:6" x14ac:dyDescent="0.25">
      <c r="A101" s="45"/>
      <c r="B101" s="107" t="s">
        <v>47</v>
      </c>
      <c r="C101" s="108"/>
      <c r="D101" s="109"/>
      <c r="E101" s="46"/>
      <c r="F101" s="44"/>
    </row>
    <row r="102" spans="1:6" x14ac:dyDescent="0.25">
      <c r="A102" s="45" t="s">
        <v>0</v>
      </c>
      <c r="B102" s="98"/>
      <c r="C102" s="99"/>
      <c r="D102" s="100"/>
      <c r="E102" s="47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5"/>
      <c r="B104" s="107" t="s">
        <v>48</v>
      </c>
      <c r="C104" s="108"/>
      <c r="D104" s="109"/>
      <c r="E104" s="43"/>
      <c r="F104" s="44"/>
    </row>
    <row r="105" spans="1:6" x14ac:dyDescent="0.25">
      <c r="A105" s="45"/>
      <c r="B105" s="98"/>
      <c r="C105" s="99"/>
      <c r="D105" s="100"/>
      <c r="E105" s="48"/>
      <c r="F105" s="44"/>
    </row>
    <row r="106" spans="1:6" x14ac:dyDescent="0.25">
      <c r="A106" s="49"/>
      <c r="B106" s="98"/>
      <c r="C106" s="99"/>
      <c r="D106" s="100"/>
      <c r="E106" s="50"/>
      <c r="F106" s="44"/>
    </row>
    <row r="107" spans="1:6" x14ac:dyDescent="0.25">
      <c r="A107" s="51"/>
      <c r="B107" s="101" t="s">
        <v>2320</v>
      </c>
      <c r="C107" s="102"/>
      <c r="D107" s="103"/>
      <c r="E107" s="52">
        <v>61111.3</v>
      </c>
      <c r="F107" s="44"/>
    </row>
    <row r="108" spans="1:6" x14ac:dyDescent="0.25">
      <c r="A108" s="104" t="s">
        <v>50</v>
      </c>
      <c r="B108" s="105"/>
      <c r="C108" s="105"/>
      <c r="D108" s="106"/>
      <c r="E108" s="53"/>
      <c r="F108" s="54"/>
    </row>
    <row r="109" spans="1:6" x14ac:dyDescent="0.25">
      <c r="A109" s="55">
        <v>1</v>
      </c>
      <c r="B109" s="86" t="s">
        <v>51</v>
      </c>
      <c r="C109" s="87"/>
      <c r="D109" s="88"/>
      <c r="E109" s="53">
        <v>0</v>
      </c>
      <c r="F109" s="54"/>
    </row>
    <row r="110" spans="1:6" x14ac:dyDescent="0.25">
      <c r="A110" s="55"/>
      <c r="B110" s="89" t="s">
        <v>52</v>
      </c>
      <c r="C110" s="90"/>
      <c r="D110" s="91"/>
      <c r="E110" s="56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7" t="s">
        <v>0</v>
      </c>
      <c r="F111" s="54"/>
    </row>
    <row r="112" spans="1:6" x14ac:dyDescent="0.25">
      <c r="A112" s="55"/>
      <c r="B112" s="86"/>
      <c r="C112" s="87"/>
      <c r="D112" s="88"/>
      <c r="E112" s="58"/>
      <c r="F112" s="54"/>
    </row>
    <row r="113" spans="1:6" x14ac:dyDescent="0.25">
      <c r="A113" s="55"/>
      <c r="B113" s="89" t="s">
        <v>53</v>
      </c>
      <c r="C113" s="90"/>
      <c r="D113" s="91"/>
      <c r="E113" s="53">
        <v>0</v>
      </c>
      <c r="F113" s="54"/>
    </row>
    <row r="114" spans="1:6" x14ac:dyDescent="0.25">
      <c r="A114" s="55"/>
      <c r="B114" s="86" t="s">
        <v>0</v>
      </c>
      <c r="C114" s="87"/>
      <c r="D114" s="88"/>
      <c r="E114" s="58" t="s">
        <v>0</v>
      </c>
      <c r="F114" s="54"/>
    </row>
    <row r="115" spans="1:6" x14ac:dyDescent="0.25">
      <c r="A115" s="59"/>
      <c r="B115" s="86"/>
      <c r="C115" s="87"/>
      <c r="D115" s="88"/>
      <c r="E115" s="60"/>
      <c r="F115" s="54"/>
    </row>
    <row r="116" spans="1:6" x14ac:dyDescent="0.25">
      <c r="A116" s="61"/>
      <c r="B116" s="92" t="s">
        <v>54</v>
      </c>
      <c r="C116" s="93"/>
      <c r="D116" s="94"/>
      <c r="E116" s="62">
        <v>0</v>
      </c>
      <c r="F116" s="54"/>
    </row>
    <row r="117" spans="1:6" x14ac:dyDescent="0.25">
      <c r="A117" s="95" t="s">
        <v>2388</v>
      </c>
      <c r="B117" s="96"/>
      <c r="C117" s="96"/>
      <c r="D117" s="97"/>
      <c r="E117" s="64"/>
      <c r="F117" s="65"/>
    </row>
    <row r="118" spans="1:6" x14ac:dyDescent="0.25">
      <c r="A118" s="66">
        <v>1</v>
      </c>
      <c r="B118" s="77" t="s">
        <v>2398</v>
      </c>
      <c r="C118" s="78"/>
      <c r="D118" s="79"/>
      <c r="E118" s="64">
        <v>10000000</v>
      </c>
      <c r="F118" s="65"/>
    </row>
    <row r="119" spans="1:6" x14ac:dyDescent="0.25">
      <c r="A119" s="66"/>
      <c r="B119" s="83" t="s">
        <v>2384</v>
      </c>
      <c r="C119" s="84"/>
      <c r="D119" s="85"/>
      <c r="E119" s="67"/>
      <c r="F119" s="65"/>
    </row>
    <row r="120" spans="1:6" x14ac:dyDescent="0.25">
      <c r="A120" s="66"/>
      <c r="B120" s="77"/>
      <c r="C120" s="78"/>
      <c r="D120" s="79"/>
      <c r="E120" s="68"/>
      <c r="F120" s="65"/>
    </row>
    <row r="121" spans="1:6" x14ac:dyDescent="0.25">
      <c r="A121" s="66"/>
      <c r="B121" s="77"/>
      <c r="C121" s="78"/>
      <c r="D121" s="79"/>
      <c r="E121" s="69"/>
      <c r="F121" s="65"/>
    </row>
    <row r="122" spans="1:6" x14ac:dyDescent="0.25">
      <c r="A122" s="66"/>
      <c r="B122" s="83" t="s">
        <v>2385</v>
      </c>
      <c r="C122" s="84"/>
      <c r="D122" s="85"/>
      <c r="E122" s="64">
        <v>0</v>
      </c>
      <c r="F122" s="65"/>
    </row>
    <row r="123" spans="1:6" x14ac:dyDescent="0.25">
      <c r="A123" s="66"/>
      <c r="B123" s="77" t="s">
        <v>0</v>
      </c>
      <c r="C123" s="78"/>
      <c r="D123" s="79"/>
      <c r="E123" s="69" t="s">
        <v>0</v>
      </c>
      <c r="F123" s="65"/>
    </row>
    <row r="124" spans="1:6" x14ac:dyDescent="0.25">
      <c r="A124" s="70"/>
      <c r="B124" s="77"/>
      <c r="C124" s="78"/>
      <c r="D124" s="79"/>
      <c r="E124" s="71"/>
      <c r="F124" s="65"/>
    </row>
    <row r="125" spans="1:6" x14ac:dyDescent="0.25">
      <c r="A125" s="72"/>
      <c r="B125" s="80" t="s">
        <v>2387</v>
      </c>
      <c r="C125" s="81"/>
      <c r="D125" s="82"/>
      <c r="E125" s="73">
        <v>10000000</v>
      </c>
      <c r="F125" s="65"/>
    </row>
  </sheetData>
  <mergeCells count="121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9:D89"/>
    <mergeCell ref="B76:D76"/>
    <mergeCell ref="B77:D77"/>
    <mergeCell ref="B78:D78"/>
    <mergeCell ref="B79:D79"/>
    <mergeCell ref="B80:D80"/>
    <mergeCell ref="B81:D81"/>
    <mergeCell ref="B87:D87"/>
    <mergeCell ref="B96:D96"/>
    <mergeCell ref="B97:D97"/>
    <mergeCell ref="B98:D98"/>
    <mergeCell ref="A99:D99"/>
    <mergeCell ref="B100:D100"/>
    <mergeCell ref="B101:D101"/>
    <mergeCell ref="B90:D90"/>
    <mergeCell ref="B91:D91"/>
    <mergeCell ref="B92:D92"/>
    <mergeCell ref="B93:D93"/>
    <mergeCell ref="B94:D94"/>
    <mergeCell ref="B95:D95"/>
    <mergeCell ref="A108:D108"/>
    <mergeCell ref="B109:D109"/>
    <mergeCell ref="B110:D110"/>
    <mergeCell ref="B111:D111"/>
    <mergeCell ref="B112:D112"/>
    <mergeCell ref="B113:D113"/>
    <mergeCell ref="B102:D102"/>
    <mergeCell ref="B103:D103"/>
    <mergeCell ref="B104:D104"/>
    <mergeCell ref="B105:D105"/>
    <mergeCell ref="B106:D106"/>
    <mergeCell ref="B107:D107"/>
    <mergeCell ref="B120:D120"/>
    <mergeCell ref="B121:D121"/>
    <mergeCell ref="B122:D122"/>
    <mergeCell ref="B123:D123"/>
    <mergeCell ref="B124:D124"/>
    <mergeCell ref="B125:D125"/>
    <mergeCell ref="B114:D114"/>
    <mergeCell ref="B115:D115"/>
    <mergeCell ref="B116:D116"/>
    <mergeCell ref="A117:D117"/>
    <mergeCell ref="B118:D118"/>
    <mergeCell ref="B119:D11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2.7109375" customWidth="1"/>
    <col min="4" max="4" width="14.42578125" customWidth="1"/>
    <col min="5" max="5" width="19" customWidth="1"/>
    <col min="6" max="6" width="2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2150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2151</v>
      </c>
      <c r="C7" s="171"/>
      <c r="D7" s="172"/>
      <c r="E7" s="8">
        <v>42411366.899999999</v>
      </c>
      <c r="F7" s="9"/>
    </row>
    <row r="8" spans="1:6" x14ac:dyDescent="0.25">
      <c r="A8" s="7" t="s">
        <v>8</v>
      </c>
      <c r="B8" s="193" t="s">
        <v>2152</v>
      </c>
      <c r="C8" s="194"/>
      <c r="D8" s="195"/>
      <c r="E8" s="10">
        <v>38025.94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2139</v>
      </c>
      <c r="C13" s="162"/>
      <c r="D13" s="163"/>
      <c r="E13" s="9"/>
      <c r="F13" s="9">
        <v>288211.77</v>
      </c>
    </row>
    <row r="14" spans="1:6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2140</v>
      </c>
      <c r="C17" s="162"/>
      <c r="D17" s="163"/>
      <c r="E17" s="9"/>
      <c r="F17" s="13">
        <v>9371946.0500000007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/>
      <c r="F19" s="17">
        <v>344955.07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1750</v>
      </c>
      <c r="F24" s="13">
        <v>29513.32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>
        <v>36275.94</v>
      </c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0.09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42449392.839999996</v>
      </c>
      <c r="F40" s="9" t="s">
        <v>0</v>
      </c>
    </row>
    <row r="41" spans="1:6" x14ac:dyDescent="0.25">
      <c r="A41" s="7" t="s">
        <v>39</v>
      </c>
      <c r="B41" s="173" t="s">
        <v>2153</v>
      </c>
      <c r="C41" s="174"/>
      <c r="D41" s="175"/>
      <c r="E41" s="20">
        <v>13089191.74</v>
      </c>
      <c r="F41" s="9" t="s">
        <v>0</v>
      </c>
    </row>
    <row r="42" spans="1:6" x14ac:dyDescent="0.25">
      <c r="A42" s="7"/>
      <c r="B42" s="161" t="s">
        <v>2164</v>
      </c>
      <c r="C42" s="162"/>
      <c r="D42" s="163"/>
      <c r="E42" s="21">
        <v>36275.94</v>
      </c>
      <c r="F42" s="9" t="s">
        <v>0</v>
      </c>
    </row>
    <row r="43" spans="1:6" x14ac:dyDescent="0.25">
      <c r="A43" s="7"/>
      <c r="B43" s="161" t="s">
        <v>2157</v>
      </c>
      <c r="C43" s="162"/>
      <c r="D43" s="163"/>
      <c r="E43" s="21">
        <v>145427.1</v>
      </c>
      <c r="F43" s="13" t="s">
        <v>0</v>
      </c>
    </row>
    <row r="44" spans="1:6" x14ac:dyDescent="0.25">
      <c r="A44" s="7"/>
      <c r="B44" s="161" t="s">
        <v>2163</v>
      </c>
      <c r="C44" s="162"/>
      <c r="D44" s="163"/>
      <c r="E44" s="21">
        <v>3920623.24</v>
      </c>
      <c r="F44" s="13" t="s">
        <v>0</v>
      </c>
    </row>
    <row r="45" spans="1:6" x14ac:dyDescent="0.25">
      <c r="A45" s="7"/>
      <c r="B45" s="167" t="s">
        <v>2162</v>
      </c>
      <c r="C45" s="168"/>
      <c r="D45" s="169"/>
      <c r="E45" s="9">
        <v>4658727.88</v>
      </c>
      <c r="F45" s="13" t="s">
        <v>0</v>
      </c>
    </row>
    <row r="46" spans="1:6" x14ac:dyDescent="0.25">
      <c r="A46" s="7"/>
      <c r="B46" s="161" t="s">
        <v>2158</v>
      </c>
      <c r="C46" s="162"/>
      <c r="D46" s="163"/>
      <c r="E46" s="9">
        <v>2536557.88</v>
      </c>
      <c r="F46" s="13" t="s">
        <v>0</v>
      </c>
    </row>
    <row r="47" spans="1:6" x14ac:dyDescent="0.25">
      <c r="A47" s="7"/>
      <c r="B47" s="161" t="s">
        <v>146</v>
      </c>
      <c r="C47" s="162"/>
      <c r="D47" s="163"/>
      <c r="E47" s="9">
        <v>1791579.7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2154</v>
      </c>
      <c r="C57" s="154"/>
      <c r="D57" s="155"/>
      <c r="E57" s="22">
        <f>-E41+E40</f>
        <v>29360201.099999994</v>
      </c>
      <c r="F57" s="22">
        <f>SUM(F8:F56)</f>
        <v>29360201.100000001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2151</v>
      </c>
      <c r="C59" s="129"/>
      <c r="D59" s="129"/>
      <c r="E59" s="26">
        <v>2974809.81</v>
      </c>
      <c r="F59" s="24"/>
    </row>
    <row r="60" spans="1:6" x14ac:dyDescent="0.25">
      <c r="A60" s="25" t="s">
        <v>8</v>
      </c>
      <c r="B60" s="159" t="s">
        <v>2159</v>
      </c>
      <c r="C60" s="160"/>
      <c r="D60" s="160"/>
      <c r="E60" s="27">
        <v>241590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3216399.81</v>
      </c>
      <c r="F62" s="24" t="s">
        <v>0</v>
      </c>
    </row>
    <row r="63" spans="1:6" x14ac:dyDescent="0.25">
      <c r="A63" s="25" t="s">
        <v>39</v>
      </c>
      <c r="B63" s="141" t="s">
        <v>2155</v>
      </c>
      <c r="C63" s="142"/>
      <c r="D63" s="143"/>
      <c r="E63" s="29">
        <v>40469.94</v>
      </c>
      <c r="F63" s="24"/>
    </row>
    <row r="64" spans="1:6" x14ac:dyDescent="0.25">
      <c r="A64" s="25" t="s">
        <v>0</v>
      </c>
      <c r="B64" s="199" t="s">
        <v>2160</v>
      </c>
      <c r="C64" s="200"/>
      <c r="D64" s="201"/>
      <c r="E64" s="28">
        <v>36275.94</v>
      </c>
      <c r="F64" s="24"/>
    </row>
    <row r="65" spans="1:6" x14ac:dyDescent="0.25">
      <c r="A65" s="30"/>
      <c r="B65" s="199" t="s">
        <v>2161</v>
      </c>
      <c r="C65" s="200"/>
      <c r="D65" s="201"/>
      <c r="E65" s="28">
        <v>4194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2156</v>
      </c>
      <c r="C85" s="132"/>
      <c r="D85" s="133"/>
      <c r="E85" s="33">
        <f>-E63+E62</f>
        <v>3175929.87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2145</v>
      </c>
      <c r="C87" s="127"/>
      <c r="D87" s="127"/>
      <c r="E87" s="37">
        <v>4209050.54</v>
      </c>
      <c r="F87" s="35"/>
    </row>
    <row r="88" spans="1:6" x14ac:dyDescent="0.25">
      <c r="A88" s="36" t="s">
        <v>8</v>
      </c>
      <c r="B88" s="110" t="s">
        <v>2146</v>
      </c>
      <c r="C88" s="111"/>
      <c r="D88" s="112"/>
      <c r="E88" s="37">
        <v>30000</v>
      </c>
      <c r="F88" s="35"/>
    </row>
    <row r="89" spans="1:6" x14ac:dyDescent="0.25">
      <c r="A89" s="36"/>
      <c r="B89" s="110" t="s">
        <v>2147</v>
      </c>
      <c r="C89" s="111"/>
      <c r="D89" s="112"/>
      <c r="E89" s="38">
        <v>30000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2148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2149</v>
      </c>
      <c r="C95" s="117"/>
      <c r="D95" s="117"/>
      <c r="E95" s="41">
        <f>+E88+E87</f>
        <v>4239050.54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2099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2100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9" workbookViewId="0">
      <selection activeCell="E38" sqref="E38"/>
    </sheetView>
  </sheetViews>
  <sheetFormatPr defaultRowHeight="15" x14ac:dyDescent="0.25"/>
  <cols>
    <col min="2" max="2" width="14.7109375" customWidth="1"/>
    <col min="3" max="3" width="12.28515625" customWidth="1"/>
    <col min="4" max="4" width="10.7109375" customWidth="1"/>
    <col min="5" max="5" width="19.425781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2131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2132</v>
      </c>
      <c r="C7" s="171"/>
      <c r="D7" s="172"/>
      <c r="E7" s="8">
        <v>24582938.780000001</v>
      </c>
      <c r="F7" s="9"/>
    </row>
    <row r="8" spans="1:7" x14ac:dyDescent="0.25">
      <c r="A8" s="7" t="s">
        <v>8</v>
      </c>
      <c r="B8" s="193" t="s">
        <v>2133</v>
      </c>
      <c r="C8" s="194"/>
      <c r="D8" s="195"/>
      <c r="E8" s="10">
        <v>17837902.120000001</v>
      </c>
      <c r="F8" s="11"/>
    </row>
    <row r="9" spans="1:7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2139</v>
      </c>
      <c r="C13" s="162"/>
      <c r="D13" s="163"/>
      <c r="E13" s="9">
        <v>7458083.3300000001</v>
      </c>
      <c r="F13" s="9">
        <v>7483497.5300000003</v>
      </c>
      <c r="G13" s="63" t="s">
        <v>0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2140</v>
      </c>
      <c r="C17" s="162"/>
      <c r="D17" s="163"/>
      <c r="E17" s="9">
        <v>6048041.6699999999</v>
      </c>
      <c r="F17" s="13">
        <v>11163525.75</v>
      </c>
      <c r="G17" s="63" t="s">
        <v>0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</row>
    <row r="19" spans="1:7" x14ac:dyDescent="0.25">
      <c r="A19" s="16">
        <v>2.1</v>
      </c>
      <c r="B19" s="161" t="s">
        <v>2138</v>
      </c>
      <c r="C19" s="162"/>
      <c r="D19" s="163"/>
      <c r="E19" s="9">
        <v>4185000</v>
      </c>
      <c r="F19" s="17">
        <v>4265578.3099999996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1350</v>
      </c>
      <c r="F24" s="13">
        <v>27763.32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2141</v>
      </c>
      <c r="C28" s="162"/>
      <c r="D28" s="163"/>
      <c r="E28" s="9">
        <v>145427.12</v>
      </c>
      <c r="F28" s="13">
        <v>145427.12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42420840.900000006</v>
      </c>
      <c r="F40" s="9" t="s">
        <v>0</v>
      </c>
    </row>
    <row r="41" spans="1:6" x14ac:dyDescent="0.25">
      <c r="A41" s="7" t="s">
        <v>39</v>
      </c>
      <c r="B41" s="173" t="s">
        <v>2134</v>
      </c>
      <c r="C41" s="174"/>
      <c r="D41" s="175"/>
      <c r="E41" s="20">
        <v>9474</v>
      </c>
      <c r="F41" s="9" t="s">
        <v>0</v>
      </c>
    </row>
    <row r="42" spans="1:6" x14ac:dyDescent="0.25">
      <c r="A42" s="7"/>
      <c r="B42" s="161" t="s">
        <v>2142</v>
      </c>
      <c r="C42" s="162"/>
      <c r="D42" s="163"/>
      <c r="E42" s="21">
        <v>9474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2135</v>
      </c>
      <c r="C57" s="154"/>
      <c r="D57" s="155"/>
      <c r="E57" s="22">
        <f>-E41+E40</f>
        <v>42411366.900000006</v>
      </c>
      <c r="F57" s="22">
        <f>SUM(F8:F56)</f>
        <v>42411366.899999999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2132</v>
      </c>
      <c r="C59" s="129"/>
      <c r="D59" s="129"/>
      <c r="E59" s="26">
        <v>2533919.81</v>
      </c>
      <c r="F59" s="24"/>
    </row>
    <row r="60" spans="1:6" x14ac:dyDescent="0.25">
      <c r="A60" s="25" t="s">
        <v>8</v>
      </c>
      <c r="B60" s="159" t="s">
        <v>2143</v>
      </c>
      <c r="C60" s="160"/>
      <c r="D60" s="160"/>
      <c r="E60" s="27">
        <v>484800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3018719.81</v>
      </c>
      <c r="F62" s="24" t="s">
        <v>0</v>
      </c>
    </row>
    <row r="63" spans="1:6" x14ac:dyDescent="0.25">
      <c r="A63" s="25" t="s">
        <v>39</v>
      </c>
      <c r="B63" s="141" t="s">
        <v>2136</v>
      </c>
      <c r="C63" s="142"/>
      <c r="D63" s="143"/>
      <c r="E63" s="29">
        <v>43910</v>
      </c>
      <c r="F63" s="24"/>
    </row>
    <row r="64" spans="1:6" x14ac:dyDescent="0.25">
      <c r="A64" s="25" t="s">
        <v>0</v>
      </c>
      <c r="B64" s="199" t="s">
        <v>2144</v>
      </c>
      <c r="C64" s="200"/>
      <c r="D64" s="201"/>
      <c r="E64" s="28">
        <v>43910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2137</v>
      </c>
      <c r="C85" s="132"/>
      <c r="D85" s="133"/>
      <c r="E85" s="33">
        <f>-E63+E62</f>
        <v>2974809.81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2145</v>
      </c>
      <c r="C87" s="127"/>
      <c r="D87" s="127"/>
      <c r="E87" s="37">
        <v>4209050.54</v>
      </c>
      <c r="F87" s="35"/>
    </row>
    <row r="88" spans="1:6" x14ac:dyDescent="0.25">
      <c r="A88" s="36" t="s">
        <v>8</v>
      </c>
      <c r="B88" s="110" t="s">
        <v>2146</v>
      </c>
      <c r="C88" s="111"/>
      <c r="D88" s="112"/>
      <c r="E88" s="37">
        <v>30000</v>
      </c>
      <c r="F88" s="35"/>
    </row>
    <row r="89" spans="1:6" x14ac:dyDescent="0.25">
      <c r="A89" s="36"/>
      <c r="B89" s="110" t="s">
        <v>2147</v>
      </c>
      <c r="C89" s="111"/>
      <c r="D89" s="112"/>
      <c r="E89" s="38">
        <v>30000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30.75" customHeight="1" x14ac:dyDescent="0.25">
      <c r="A92" s="39" t="s">
        <v>37</v>
      </c>
      <c r="B92" s="113" t="s">
        <v>2148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2149</v>
      </c>
      <c r="C95" s="117"/>
      <c r="D95" s="117"/>
      <c r="E95" s="41">
        <f>+E88+E87</f>
        <v>4239050.54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2099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2100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4" workbookViewId="0">
      <selection activeCell="F13" sqref="F13"/>
    </sheetView>
  </sheetViews>
  <sheetFormatPr defaultRowHeight="15" x14ac:dyDescent="0.25"/>
  <cols>
    <col min="2" max="2" width="14.85546875" customWidth="1"/>
    <col min="3" max="3" width="12.42578125" customWidth="1"/>
    <col min="4" max="4" width="13.42578125" customWidth="1"/>
    <col min="5" max="5" width="20" customWidth="1"/>
    <col min="6" max="6" width="23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2108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2109</v>
      </c>
      <c r="C7" s="171"/>
      <c r="D7" s="172"/>
      <c r="E7" s="8">
        <v>28473221.82</v>
      </c>
      <c r="F7" s="9"/>
    </row>
    <row r="8" spans="1:7" x14ac:dyDescent="0.25">
      <c r="A8" s="7" t="s">
        <v>8</v>
      </c>
      <c r="B8" s="193" t="s">
        <v>2110</v>
      </c>
      <c r="C8" s="194"/>
      <c r="D8" s="195"/>
      <c r="E8" s="10">
        <v>1550</v>
      </c>
      <c r="F8" s="11"/>
    </row>
    <row r="9" spans="1:7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7" x14ac:dyDescent="0.25">
      <c r="A14" s="12">
        <v>2.5</v>
      </c>
      <c r="B14" s="161" t="s">
        <v>2102</v>
      </c>
      <c r="C14" s="162"/>
      <c r="D14" s="163"/>
      <c r="E14" s="9" t="s">
        <v>0</v>
      </c>
      <c r="F14" s="13">
        <v>60777.33</v>
      </c>
      <c r="G14" s="63" t="s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2054</v>
      </c>
      <c r="C17" s="162"/>
      <c r="D17" s="163"/>
      <c r="E17" s="9"/>
      <c r="F17" s="13">
        <v>5115484.08</v>
      </c>
    </row>
    <row r="18" spans="1:7" x14ac:dyDescent="0.25">
      <c r="A18" s="12">
        <v>2.9</v>
      </c>
      <c r="B18" s="161" t="s">
        <v>2103</v>
      </c>
      <c r="C18" s="162"/>
      <c r="D18" s="163"/>
      <c r="E18" s="9" t="s">
        <v>0</v>
      </c>
      <c r="F18" s="13">
        <v>86962.2</v>
      </c>
      <c r="G18" s="63" t="s">
        <v>0</v>
      </c>
    </row>
    <row r="19" spans="1:7" x14ac:dyDescent="0.25">
      <c r="A19" s="16">
        <v>2.1</v>
      </c>
      <c r="B19" s="161" t="s">
        <v>2056</v>
      </c>
      <c r="C19" s="162"/>
      <c r="D19" s="163"/>
      <c r="E19" s="9"/>
      <c r="F19" s="17">
        <v>90052.31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1550</v>
      </c>
      <c r="F24" s="13">
        <v>26413.32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2101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7.0000000000000007E-2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28474771.82</v>
      </c>
      <c r="F40" s="9" t="s">
        <v>0</v>
      </c>
    </row>
    <row r="41" spans="1:6" x14ac:dyDescent="0.25">
      <c r="A41" s="7" t="s">
        <v>39</v>
      </c>
      <c r="B41" s="173" t="s">
        <v>2111</v>
      </c>
      <c r="C41" s="174"/>
      <c r="D41" s="175"/>
      <c r="E41" s="20">
        <v>3891833.04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59028.02</v>
      </c>
      <c r="F42" s="9" t="s">
        <v>0</v>
      </c>
    </row>
    <row r="43" spans="1:6" x14ac:dyDescent="0.25">
      <c r="A43" s="7"/>
      <c r="B43" s="161" t="s">
        <v>2116</v>
      </c>
      <c r="C43" s="162"/>
      <c r="D43" s="163"/>
      <c r="E43" s="21">
        <v>2000</v>
      </c>
      <c r="F43" s="13" t="s">
        <v>0</v>
      </c>
    </row>
    <row r="44" spans="1:6" x14ac:dyDescent="0.25">
      <c r="A44" s="7"/>
      <c r="B44" s="161" t="s">
        <v>2117</v>
      </c>
      <c r="C44" s="162"/>
      <c r="D44" s="163"/>
      <c r="E44" s="21">
        <v>224347.67</v>
      </c>
      <c r="F44" s="13" t="s">
        <v>0</v>
      </c>
    </row>
    <row r="45" spans="1:6" x14ac:dyDescent="0.25">
      <c r="A45" s="7"/>
      <c r="B45" s="167" t="s">
        <v>2118</v>
      </c>
      <c r="C45" s="168"/>
      <c r="D45" s="169"/>
      <c r="E45" s="9">
        <v>1074116.5900000001</v>
      </c>
      <c r="F45" s="13" t="s">
        <v>0</v>
      </c>
    </row>
    <row r="46" spans="1:6" x14ac:dyDescent="0.25">
      <c r="A46" s="7"/>
      <c r="B46" s="161" t="s">
        <v>2120</v>
      </c>
      <c r="C46" s="162"/>
      <c r="D46" s="163"/>
      <c r="E46" s="9">
        <v>22068</v>
      </c>
      <c r="F46" s="13" t="s">
        <v>0</v>
      </c>
    </row>
    <row r="47" spans="1:6" x14ac:dyDescent="0.25">
      <c r="A47" s="7"/>
      <c r="B47" s="161" t="s">
        <v>2119</v>
      </c>
      <c r="C47" s="162"/>
      <c r="D47" s="163"/>
      <c r="E47" s="9">
        <v>2496446.7599999998</v>
      </c>
      <c r="F47" s="13" t="s">
        <v>0</v>
      </c>
    </row>
    <row r="48" spans="1:6" x14ac:dyDescent="0.25">
      <c r="A48" s="7"/>
      <c r="B48" s="161" t="s">
        <v>2121</v>
      </c>
      <c r="C48" s="162"/>
      <c r="D48" s="163"/>
      <c r="E48" s="9">
        <v>6394</v>
      </c>
      <c r="F48" s="13"/>
    </row>
    <row r="49" spans="1:6" x14ac:dyDescent="0.25">
      <c r="A49" s="7"/>
      <c r="B49" s="161" t="s">
        <v>2122</v>
      </c>
      <c r="C49" s="162"/>
      <c r="D49" s="163"/>
      <c r="E49" s="9">
        <v>3290</v>
      </c>
      <c r="F49" s="13"/>
    </row>
    <row r="50" spans="1:6" x14ac:dyDescent="0.25">
      <c r="A50" s="7"/>
      <c r="B50" s="161" t="s">
        <v>2123</v>
      </c>
      <c r="C50" s="162"/>
      <c r="D50" s="163"/>
      <c r="E50" s="9">
        <v>236</v>
      </c>
      <c r="F50" s="13" t="s">
        <v>0</v>
      </c>
    </row>
    <row r="51" spans="1:6" x14ac:dyDescent="0.25">
      <c r="A51" s="7"/>
      <c r="B51" s="161" t="s">
        <v>2124</v>
      </c>
      <c r="C51" s="162"/>
      <c r="D51" s="163"/>
      <c r="E51" s="9">
        <v>204</v>
      </c>
      <c r="F51" s="13"/>
    </row>
    <row r="52" spans="1:6" x14ac:dyDescent="0.25">
      <c r="A52" s="7"/>
      <c r="B52" s="161" t="s">
        <v>2125</v>
      </c>
      <c r="C52" s="162"/>
      <c r="D52" s="163"/>
      <c r="E52" s="9">
        <v>3600</v>
      </c>
      <c r="F52" s="13" t="s">
        <v>0</v>
      </c>
    </row>
    <row r="53" spans="1:6" x14ac:dyDescent="0.25">
      <c r="A53" s="7"/>
      <c r="B53" s="161" t="s">
        <v>2126</v>
      </c>
      <c r="C53" s="162"/>
      <c r="D53" s="163"/>
      <c r="E53" s="9">
        <v>102</v>
      </c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2112</v>
      </c>
      <c r="C57" s="154"/>
      <c r="D57" s="155"/>
      <c r="E57" s="22">
        <f>-E41+E40</f>
        <v>24582938.780000001</v>
      </c>
      <c r="F57" s="22">
        <f>SUM(F8:F56)</f>
        <v>24582938.779999997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2109</v>
      </c>
      <c r="C59" s="129"/>
      <c r="D59" s="129"/>
      <c r="E59" s="26">
        <v>2140780.77</v>
      </c>
      <c r="F59" s="24"/>
    </row>
    <row r="60" spans="1:6" x14ac:dyDescent="0.25">
      <c r="A60" s="25" t="s">
        <v>8</v>
      </c>
      <c r="B60" s="159" t="s">
        <v>2114</v>
      </c>
      <c r="C60" s="160"/>
      <c r="D60" s="160"/>
      <c r="E60" s="27">
        <v>412240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2553020.77</v>
      </c>
      <c r="F62" s="24" t="s">
        <v>0</v>
      </c>
    </row>
    <row r="63" spans="1:6" x14ac:dyDescent="0.25">
      <c r="A63" s="25" t="s">
        <v>39</v>
      </c>
      <c r="B63" s="141" t="s">
        <v>2113</v>
      </c>
      <c r="C63" s="142"/>
      <c r="D63" s="143"/>
      <c r="E63" s="29">
        <v>19100.96</v>
      </c>
      <c r="F63" s="24"/>
    </row>
    <row r="64" spans="1:6" x14ac:dyDescent="0.25">
      <c r="A64" s="25" t="s">
        <v>0</v>
      </c>
      <c r="B64" s="199" t="s">
        <v>199</v>
      </c>
      <c r="C64" s="200"/>
      <c r="D64" s="201"/>
      <c r="E64" s="28">
        <v>9332.9599999999991</v>
      </c>
      <c r="F64" s="24"/>
    </row>
    <row r="65" spans="1:6" x14ac:dyDescent="0.25">
      <c r="A65" s="30"/>
      <c r="B65" s="199" t="s">
        <v>2127</v>
      </c>
      <c r="C65" s="200"/>
      <c r="D65" s="201"/>
      <c r="E65" s="28">
        <v>9768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2115</v>
      </c>
      <c r="C85" s="132"/>
      <c r="D85" s="133"/>
      <c r="E85" s="33">
        <f>-E63+E62</f>
        <v>2533919.81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2128</v>
      </c>
      <c r="C87" s="127"/>
      <c r="D87" s="127"/>
      <c r="E87" s="37">
        <v>4223867.3099999996</v>
      </c>
      <c r="F87" s="35"/>
    </row>
    <row r="88" spans="1:6" x14ac:dyDescent="0.25">
      <c r="A88" s="36" t="s">
        <v>8</v>
      </c>
      <c r="B88" s="110" t="s">
        <v>2062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23.25" customHeight="1" x14ac:dyDescent="0.25">
      <c r="A92" s="39" t="s">
        <v>37</v>
      </c>
      <c r="B92" s="113" t="s">
        <v>2129</v>
      </c>
      <c r="C92" s="114"/>
      <c r="D92" s="115"/>
      <c r="E92" s="40">
        <v>14816.77</v>
      </c>
      <c r="F92" s="35"/>
    </row>
    <row r="93" spans="1:6" x14ac:dyDescent="0.25">
      <c r="A93" s="39"/>
      <c r="B93" s="110" t="s">
        <v>199</v>
      </c>
      <c r="C93" s="111"/>
      <c r="D93" s="111"/>
      <c r="E93" s="38">
        <v>14816.77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2130</v>
      </c>
      <c r="C95" s="117"/>
      <c r="D95" s="117"/>
      <c r="E95" s="41">
        <v>4209050.54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2099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2100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7.5703125" customWidth="1"/>
    <col min="3" max="3" width="11.7109375" customWidth="1"/>
    <col min="4" max="4" width="13.7109375" customWidth="1"/>
    <col min="5" max="5" width="18.570312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2091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2092</v>
      </c>
      <c r="C7" s="171"/>
      <c r="D7" s="172"/>
      <c r="E7" s="8">
        <v>24776791.780000001</v>
      </c>
      <c r="F7" s="9"/>
    </row>
    <row r="8" spans="1:6" x14ac:dyDescent="0.25">
      <c r="A8" s="7" t="s">
        <v>8</v>
      </c>
      <c r="B8" s="193" t="s">
        <v>2093</v>
      </c>
      <c r="C8" s="194"/>
      <c r="D8" s="195"/>
      <c r="E8" s="10">
        <v>3698971.71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2102</v>
      </c>
      <c r="C14" s="162"/>
      <c r="D14" s="163"/>
      <c r="E14" s="9">
        <v>285125</v>
      </c>
      <c r="F14" s="13">
        <v>285125</v>
      </c>
    </row>
    <row r="15" spans="1:6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2054</v>
      </c>
      <c r="C17" s="162"/>
      <c r="D17" s="163"/>
      <c r="E17" s="9"/>
      <c r="F17" s="13">
        <v>5115484.08</v>
      </c>
    </row>
    <row r="18" spans="1:7" x14ac:dyDescent="0.25">
      <c r="A18" s="12">
        <v>2.9</v>
      </c>
      <c r="B18" s="161" t="s">
        <v>2103</v>
      </c>
      <c r="C18" s="162"/>
      <c r="D18" s="163"/>
      <c r="E18" s="9">
        <v>915750</v>
      </c>
      <c r="F18" s="13">
        <v>1161078.79</v>
      </c>
      <c r="G18" s="63" t="s">
        <v>0</v>
      </c>
    </row>
    <row r="19" spans="1:7" x14ac:dyDescent="0.25">
      <c r="A19" s="16">
        <v>2.1</v>
      </c>
      <c r="B19" s="161" t="s">
        <v>2056</v>
      </c>
      <c r="C19" s="162"/>
      <c r="D19" s="163"/>
      <c r="E19" s="9"/>
      <c r="F19" s="17">
        <v>186974.33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1650</v>
      </c>
      <c r="F24" s="13">
        <v>24863.32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2101</v>
      </c>
      <c r="C28" s="162"/>
      <c r="D28" s="163"/>
      <c r="E28" s="9">
        <v>2496446.71</v>
      </c>
      <c r="F28" s="13">
        <v>2496446.71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28475763.490000002</v>
      </c>
      <c r="F40" s="9" t="s">
        <v>0</v>
      </c>
    </row>
    <row r="41" spans="1:6" x14ac:dyDescent="0.25">
      <c r="A41" s="7" t="s">
        <v>39</v>
      </c>
      <c r="B41" s="173" t="s">
        <v>2094</v>
      </c>
      <c r="C41" s="174"/>
      <c r="D41" s="175"/>
      <c r="E41" s="20">
        <v>2541.67</v>
      </c>
      <c r="F41" s="9" t="s">
        <v>0</v>
      </c>
    </row>
    <row r="42" spans="1:6" x14ac:dyDescent="0.25">
      <c r="A42" s="7"/>
      <c r="B42" s="161" t="s">
        <v>1455</v>
      </c>
      <c r="C42" s="162"/>
      <c r="D42" s="163"/>
      <c r="E42" s="21">
        <v>2541.67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2095</v>
      </c>
      <c r="C57" s="154"/>
      <c r="D57" s="155"/>
      <c r="E57" s="22">
        <f>-E41+E40</f>
        <v>28473221.82</v>
      </c>
      <c r="F57" s="22">
        <f>SUM(F8:F56)</f>
        <v>28473221.82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2092</v>
      </c>
      <c r="C59" s="129"/>
      <c r="D59" s="129"/>
      <c r="E59" s="26">
        <v>2005586.77</v>
      </c>
      <c r="F59" s="24"/>
    </row>
    <row r="60" spans="1:6" x14ac:dyDescent="0.25">
      <c r="A60" s="25" t="s">
        <v>8</v>
      </c>
      <c r="B60" s="159" t="s">
        <v>2096</v>
      </c>
      <c r="C60" s="160"/>
      <c r="D60" s="160"/>
      <c r="E60" s="27">
        <v>151689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2157275.77</v>
      </c>
      <c r="F62" s="24" t="s">
        <v>0</v>
      </c>
    </row>
    <row r="63" spans="1:6" x14ac:dyDescent="0.25">
      <c r="A63" s="25" t="s">
        <v>39</v>
      </c>
      <c r="B63" s="141" t="s">
        <v>2097</v>
      </c>
      <c r="C63" s="142"/>
      <c r="D63" s="143"/>
      <c r="E63" s="29">
        <v>16495</v>
      </c>
      <c r="F63" s="24"/>
    </row>
    <row r="64" spans="1:6" x14ac:dyDescent="0.25">
      <c r="A64" s="25" t="s">
        <v>0</v>
      </c>
      <c r="B64" s="199" t="s">
        <v>2104</v>
      </c>
      <c r="C64" s="200"/>
      <c r="D64" s="201"/>
      <c r="E64" s="28">
        <v>16495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2098</v>
      </c>
      <c r="C85" s="132"/>
      <c r="D85" s="133"/>
      <c r="E85" s="33">
        <f>-E63+E62</f>
        <v>2140780.77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2105</v>
      </c>
      <c r="C87" s="127"/>
      <c r="D87" s="127"/>
      <c r="E87" s="37">
        <v>6221867.3099999996</v>
      </c>
      <c r="F87" s="35"/>
    </row>
    <row r="88" spans="1:6" x14ac:dyDescent="0.25">
      <c r="A88" s="36" t="s">
        <v>8</v>
      </c>
      <c r="B88" s="110" t="s">
        <v>2062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23.25" customHeight="1" x14ac:dyDescent="0.25">
      <c r="A92" s="39" t="s">
        <v>37</v>
      </c>
      <c r="B92" s="113" t="s">
        <v>2106</v>
      </c>
      <c r="C92" s="114"/>
      <c r="D92" s="115"/>
      <c r="E92" s="40">
        <v>1998000</v>
      </c>
      <c r="F92" s="35"/>
    </row>
    <row r="93" spans="1:6" x14ac:dyDescent="0.25">
      <c r="A93" s="39"/>
      <c r="B93" s="110" t="s">
        <v>2042</v>
      </c>
      <c r="C93" s="111"/>
      <c r="D93" s="111"/>
      <c r="E93" s="38">
        <v>1998000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2107</v>
      </c>
      <c r="C95" s="117"/>
      <c r="D95" s="117"/>
      <c r="E95" s="41">
        <v>4223867.3099999996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2099</v>
      </c>
      <c r="C97" s="99"/>
      <c r="D97" s="100"/>
      <c r="E97" s="43">
        <v>54592.800000000003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2100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49" workbookViewId="0">
      <selection activeCell="H41" sqref="H41"/>
    </sheetView>
  </sheetViews>
  <sheetFormatPr defaultRowHeight="15" x14ac:dyDescent="0.25"/>
  <cols>
    <col min="2" max="2" width="15.7109375" customWidth="1"/>
    <col min="3" max="3" width="13.28515625" customWidth="1"/>
    <col min="4" max="4" width="16" customWidth="1"/>
    <col min="5" max="5" width="19.7109375" customWidth="1"/>
    <col min="6" max="6" width="20.71093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2078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2079</v>
      </c>
      <c r="C7" s="171"/>
      <c r="D7" s="172"/>
      <c r="E7" s="8">
        <v>25079433.510000002</v>
      </c>
      <c r="F7" s="9"/>
    </row>
    <row r="8" spans="1:6" x14ac:dyDescent="0.25">
      <c r="A8" s="7" t="s">
        <v>8</v>
      </c>
      <c r="B8" s="193" t="s">
        <v>2080</v>
      </c>
      <c r="C8" s="194"/>
      <c r="D8" s="195"/>
      <c r="E8" s="10">
        <v>4041.67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2053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2081</v>
      </c>
      <c r="C15" s="162"/>
      <c r="D15" s="163"/>
      <c r="E15" s="9">
        <v>2541.67</v>
      </c>
      <c r="F15" s="15">
        <v>2541.67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2054</v>
      </c>
      <c r="C17" s="162"/>
      <c r="D17" s="163"/>
      <c r="E17" s="9"/>
      <c r="F17" s="13">
        <v>5115484.08</v>
      </c>
    </row>
    <row r="18" spans="1:7" x14ac:dyDescent="0.25">
      <c r="A18" s="12">
        <v>2.9</v>
      </c>
      <c r="B18" s="161" t="s">
        <v>2055</v>
      </c>
      <c r="C18" s="162"/>
      <c r="D18" s="163"/>
      <c r="E18" s="9"/>
      <c r="F18" s="13">
        <v>245328.79</v>
      </c>
    </row>
    <row r="19" spans="1:7" x14ac:dyDescent="0.25">
      <c r="A19" s="16">
        <v>2.1</v>
      </c>
      <c r="B19" s="161" t="s">
        <v>2056</v>
      </c>
      <c r="C19" s="162"/>
      <c r="D19" s="163"/>
      <c r="E19" s="9"/>
      <c r="F19" s="17">
        <v>186974.33</v>
      </c>
      <c r="G19" s="63" t="s">
        <v>0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1500</v>
      </c>
      <c r="F24" s="13">
        <v>23213.32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25083475.180000003</v>
      </c>
      <c r="F40" s="9" t="s">
        <v>0</v>
      </c>
    </row>
    <row r="41" spans="1:6" x14ac:dyDescent="0.25">
      <c r="A41" s="7" t="s">
        <v>39</v>
      </c>
      <c r="B41" s="173" t="s">
        <v>2082</v>
      </c>
      <c r="C41" s="174"/>
      <c r="D41" s="175"/>
      <c r="E41" s="20">
        <v>306683.40000000002</v>
      </c>
      <c r="F41" s="9" t="s">
        <v>0</v>
      </c>
    </row>
    <row r="42" spans="1:6" x14ac:dyDescent="0.25">
      <c r="A42" s="7"/>
      <c r="B42" s="161" t="s">
        <v>557</v>
      </c>
      <c r="C42" s="162"/>
      <c r="D42" s="163"/>
      <c r="E42" s="21">
        <v>306683.40000000002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2083</v>
      </c>
      <c r="C57" s="154"/>
      <c r="D57" s="155"/>
      <c r="E57" s="22">
        <f>-E41+E40</f>
        <v>24776791.780000005</v>
      </c>
      <c r="F57" s="22">
        <f>SUM(F8:F56)</f>
        <v>24776791.780000001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2079</v>
      </c>
      <c r="C59" s="129"/>
      <c r="D59" s="129"/>
      <c r="E59" s="26">
        <v>1925681.77</v>
      </c>
      <c r="F59" s="24"/>
    </row>
    <row r="60" spans="1:6" x14ac:dyDescent="0.25">
      <c r="A60" s="25" t="s">
        <v>8</v>
      </c>
      <c r="B60" s="159" t="s">
        <v>2084</v>
      </c>
      <c r="C60" s="160"/>
      <c r="D60" s="160"/>
      <c r="E60" s="27">
        <v>80500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2006181.77</v>
      </c>
      <c r="F62" s="24" t="s">
        <v>0</v>
      </c>
    </row>
    <row r="63" spans="1:6" x14ac:dyDescent="0.25">
      <c r="A63" s="25" t="s">
        <v>39</v>
      </c>
      <c r="B63" s="141" t="s">
        <v>2085</v>
      </c>
      <c r="C63" s="142"/>
      <c r="D63" s="143"/>
      <c r="E63" s="29">
        <v>595</v>
      </c>
      <c r="F63" s="24"/>
    </row>
    <row r="64" spans="1:6" x14ac:dyDescent="0.25">
      <c r="A64" s="25" t="s">
        <v>0</v>
      </c>
      <c r="B64" s="199" t="s">
        <v>2086</v>
      </c>
      <c r="C64" s="200"/>
      <c r="D64" s="201"/>
      <c r="E64" s="28">
        <v>595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2087</v>
      </c>
      <c r="C85" s="132"/>
      <c r="D85" s="133"/>
      <c r="E85" s="33">
        <f>-E63+E62</f>
        <v>2005586.77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2077</v>
      </c>
      <c r="C87" s="127"/>
      <c r="D87" s="127"/>
      <c r="E87" s="37">
        <v>6221867.3099999996</v>
      </c>
      <c r="F87" s="35"/>
    </row>
    <row r="88" spans="1:6" x14ac:dyDescent="0.25">
      <c r="A88" s="36" t="s">
        <v>8</v>
      </c>
      <c r="B88" s="110" t="s">
        <v>2062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26.25" customHeight="1" x14ac:dyDescent="0.25">
      <c r="A92" s="39" t="s">
        <v>37</v>
      </c>
      <c r="B92" s="113" t="s">
        <v>2040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2063</v>
      </c>
      <c r="C95" s="117"/>
      <c r="D95" s="117"/>
      <c r="E95" s="41">
        <v>6221867.3099999996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2088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165</v>
      </c>
      <c r="F98" s="44"/>
    </row>
    <row r="99" spans="1:6" x14ac:dyDescent="0.25">
      <c r="A99" s="45" t="s">
        <v>0</v>
      </c>
      <c r="B99" s="98" t="s">
        <v>2090</v>
      </c>
      <c r="C99" s="99"/>
      <c r="D99" s="100"/>
      <c r="E99" s="47">
        <v>165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2089</v>
      </c>
      <c r="C104" s="102"/>
      <c r="D104" s="103"/>
      <c r="E104" s="52">
        <v>54592.800000000003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activeCell="M18" sqref="M18"/>
    </sheetView>
  </sheetViews>
  <sheetFormatPr defaultRowHeight="15" x14ac:dyDescent="0.25"/>
  <cols>
    <col min="3" max="3" width="11.7109375" customWidth="1"/>
    <col min="4" max="4" width="12.85546875" customWidth="1"/>
    <col min="5" max="5" width="19.140625" customWidth="1"/>
    <col min="6" max="6" width="20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2066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2067</v>
      </c>
      <c r="C7" s="171"/>
      <c r="D7" s="172"/>
      <c r="E7" s="8">
        <v>30474786.739999998</v>
      </c>
      <c r="F7" s="9"/>
    </row>
    <row r="8" spans="1:6" x14ac:dyDescent="0.25">
      <c r="A8" s="7" t="s">
        <v>8</v>
      </c>
      <c r="B8" s="193" t="s">
        <v>2068</v>
      </c>
      <c r="C8" s="194"/>
      <c r="D8" s="195"/>
      <c r="E8" s="10">
        <v>1900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2053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2054</v>
      </c>
      <c r="C17" s="162"/>
      <c r="D17" s="163"/>
      <c r="E17" s="9"/>
      <c r="F17" s="13">
        <v>5115484.08</v>
      </c>
    </row>
    <row r="18" spans="1:7" x14ac:dyDescent="0.25">
      <c r="A18" s="12">
        <v>2.9</v>
      </c>
      <c r="B18" s="161" t="s">
        <v>2055</v>
      </c>
      <c r="C18" s="162"/>
      <c r="D18" s="163"/>
      <c r="E18" s="9"/>
      <c r="F18" s="13">
        <v>245328.79</v>
      </c>
    </row>
    <row r="19" spans="1:7" ht="15" customHeight="1" x14ac:dyDescent="0.25">
      <c r="A19" s="16">
        <v>2.1</v>
      </c>
      <c r="B19" s="161" t="s">
        <v>2056</v>
      </c>
      <c r="C19" s="162"/>
      <c r="D19" s="163"/>
      <c r="E19" s="9"/>
      <c r="F19" s="17">
        <v>493657.73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1900</v>
      </c>
      <c r="F24" s="13">
        <v>21713.32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30476686.739999998</v>
      </c>
      <c r="F40" s="9" t="s">
        <v>0</v>
      </c>
    </row>
    <row r="41" spans="1:6" x14ac:dyDescent="0.25">
      <c r="A41" s="7" t="s">
        <v>39</v>
      </c>
      <c r="B41" s="173" t="s">
        <v>2069</v>
      </c>
      <c r="C41" s="174"/>
      <c r="D41" s="175"/>
      <c r="E41" s="20">
        <v>5397253.2300000004</v>
      </c>
      <c r="F41" s="9" t="s">
        <v>0</v>
      </c>
    </row>
    <row r="42" spans="1:6" x14ac:dyDescent="0.25">
      <c r="A42" s="7"/>
      <c r="B42" s="161" t="s">
        <v>2074</v>
      </c>
      <c r="C42" s="162"/>
      <c r="D42" s="163"/>
      <c r="E42" s="21">
        <v>210443.03</v>
      </c>
      <c r="F42" s="9" t="s">
        <v>0</v>
      </c>
    </row>
    <row r="43" spans="1:6" x14ac:dyDescent="0.25">
      <c r="A43" s="7"/>
      <c r="B43" s="161" t="s">
        <v>1021</v>
      </c>
      <c r="C43" s="162"/>
      <c r="D43" s="163"/>
      <c r="E43" s="21">
        <v>3397496.91</v>
      </c>
      <c r="F43" s="13" t="s">
        <v>0</v>
      </c>
    </row>
    <row r="44" spans="1:6" x14ac:dyDescent="0.25">
      <c r="A44" s="7"/>
      <c r="B44" s="161" t="s">
        <v>1657</v>
      </c>
      <c r="C44" s="162"/>
      <c r="D44" s="163"/>
      <c r="E44" s="21">
        <v>82761.850000000006</v>
      </c>
      <c r="F44" s="13" t="s">
        <v>0</v>
      </c>
    </row>
    <row r="45" spans="1:6" x14ac:dyDescent="0.25">
      <c r="A45" s="7"/>
      <c r="B45" s="167" t="s">
        <v>556</v>
      </c>
      <c r="C45" s="168"/>
      <c r="D45" s="169"/>
      <c r="E45" s="9">
        <v>1029890.14</v>
      </c>
      <c r="F45" s="13" t="s">
        <v>0</v>
      </c>
    </row>
    <row r="46" spans="1:6" x14ac:dyDescent="0.25">
      <c r="A46" s="7"/>
      <c r="B46" s="161" t="s">
        <v>2075</v>
      </c>
      <c r="C46" s="162"/>
      <c r="D46" s="163"/>
      <c r="E46" s="9">
        <v>676661.3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2070</v>
      </c>
      <c r="C57" s="154"/>
      <c r="D57" s="155"/>
      <c r="E57" s="22">
        <f>-E41+E40</f>
        <v>25079433.509999998</v>
      </c>
      <c r="F57" s="22">
        <f>SUM(F8:F56)</f>
        <v>25079433.510000002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2067</v>
      </c>
      <c r="C59" s="129"/>
      <c r="D59" s="129"/>
      <c r="E59" s="26">
        <v>1561527.93</v>
      </c>
      <c r="F59" s="24"/>
    </row>
    <row r="60" spans="1:6" x14ac:dyDescent="0.25">
      <c r="A60" s="25" t="s">
        <v>8</v>
      </c>
      <c r="B60" s="159" t="s">
        <v>2071</v>
      </c>
      <c r="C60" s="160"/>
      <c r="D60" s="160"/>
      <c r="E60" s="27">
        <v>370008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1931535.93</v>
      </c>
      <c r="F62" s="24" t="s">
        <v>0</v>
      </c>
    </row>
    <row r="63" spans="1:6" x14ac:dyDescent="0.25">
      <c r="A63" s="25" t="s">
        <v>39</v>
      </c>
      <c r="B63" s="141" t="s">
        <v>2072</v>
      </c>
      <c r="C63" s="142"/>
      <c r="D63" s="143"/>
      <c r="E63" s="29">
        <v>5854.16</v>
      </c>
      <c r="F63" s="24"/>
    </row>
    <row r="64" spans="1:6" x14ac:dyDescent="0.25">
      <c r="A64" s="25" t="s">
        <v>0</v>
      </c>
      <c r="B64" s="199" t="s">
        <v>2076</v>
      </c>
      <c r="C64" s="200"/>
      <c r="D64" s="201"/>
      <c r="E64" s="28">
        <v>5854.16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2073</v>
      </c>
      <c r="C85" s="132"/>
      <c r="D85" s="133"/>
      <c r="E85" s="33">
        <f>-E63+E62</f>
        <v>1925681.77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ht="27" customHeight="1" x14ac:dyDescent="0.25">
      <c r="A87" s="36" t="s">
        <v>43</v>
      </c>
      <c r="B87" s="126" t="s">
        <v>2077</v>
      </c>
      <c r="C87" s="127"/>
      <c r="D87" s="127"/>
      <c r="E87" s="37">
        <v>6221867.3099999996</v>
      </c>
      <c r="F87" s="35"/>
    </row>
    <row r="88" spans="1:6" ht="25.5" customHeight="1" x14ac:dyDescent="0.25">
      <c r="A88" s="36" t="s">
        <v>8</v>
      </c>
      <c r="B88" s="110" t="s">
        <v>2062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ht="15.75" customHeight="1" x14ac:dyDescent="0.25">
      <c r="A90" s="36"/>
      <c r="B90" s="110"/>
      <c r="C90" s="111"/>
      <c r="D90" s="112"/>
      <c r="E90" s="38"/>
      <c r="F90" s="35"/>
    </row>
    <row r="91" spans="1:6" ht="14.25" customHeight="1" x14ac:dyDescent="0.25">
      <c r="A91" s="36"/>
      <c r="B91" s="110"/>
      <c r="C91" s="111"/>
      <c r="D91" s="112"/>
      <c r="E91" s="38"/>
      <c r="F91" s="35"/>
    </row>
    <row r="92" spans="1:6" ht="23.25" customHeight="1" x14ac:dyDescent="0.25">
      <c r="A92" s="39" t="s">
        <v>37</v>
      </c>
      <c r="B92" s="113" t="s">
        <v>2040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2063</v>
      </c>
      <c r="C95" s="117"/>
      <c r="D95" s="117"/>
      <c r="E95" s="41">
        <v>6221867.3099999996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2008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2009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9" workbookViewId="0">
      <selection sqref="A1:F113"/>
    </sheetView>
  </sheetViews>
  <sheetFormatPr defaultRowHeight="15" x14ac:dyDescent="0.25"/>
  <cols>
    <col min="2" max="2" width="15.28515625" customWidth="1"/>
    <col min="3" max="3" width="14.42578125" customWidth="1"/>
    <col min="4" max="4" width="13.42578125" customWidth="1"/>
    <col min="5" max="5" width="19.140625" customWidth="1"/>
    <col min="6" max="6" width="21.42578125" customWidth="1"/>
    <col min="7" max="7" width="13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2044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2046</v>
      </c>
      <c r="C7" s="171"/>
      <c r="D7" s="172"/>
      <c r="E7" s="8">
        <v>23906418.760000002</v>
      </c>
      <c r="F7" s="9"/>
    </row>
    <row r="8" spans="1:6" x14ac:dyDescent="0.25">
      <c r="A8" s="7" t="s">
        <v>8</v>
      </c>
      <c r="B8" s="193" t="s">
        <v>2045</v>
      </c>
      <c r="C8" s="194"/>
      <c r="D8" s="195"/>
      <c r="E8" s="10">
        <v>11235784.07</v>
      </c>
      <c r="F8" s="11"/>
    </row>
    <row r="9" spans="1:6" x14ac:dyDescent="0.25">
      <c r="A9" s="12">
        <v>2.1</v>
      </c>
      <c r="B9" s="161" t="s">
        <v>2031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2033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2032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2053</v>
      </c>
      <c r="C14" s="162"/>
      <c r="D14" s="163"/>
      <c r="E14" s="9">
        <v>82761.850000000006</v>
      </c>
      <c r="F14" s="13">
        <v>82761.850000000006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2054</v>
      </c>
      <c r="C17" s="162"/>
      <c r="D17" s="163"/>
      <c r="E17" s="9">
        <v>6048041.6699999999</v>
      </c>
      <c r="F17" s="13">
        <v>6145374.2199999997</v>
      </c>
      <c r="G17" s="63"/>
    </row>
    <row r="18" spans="1:7" x14ac:dyDescent="0.25">
      <c r="A18" s="12">
        <v>2.9</v>
      </c>
      <c r="B18" s="161" t="s">
        <v>2055</v>
      </c>
      <c r="C18" s="162"/>
      <c r="D18" s="163"/>
      <c r="E18" s="9">
        <v>915750</v>
      </c>
      <c r="F18" s="13">
        <v>921990.09</v>
      </c>
      <c r="G18" s="63"/>
    </row>
    <row r="19" spans="1:7" x14ac:dyDescent="0.25">
      <c r="A19" s="16">
        <v>2.1</v>
      </c>
      <c r="B19" s="161" t="s">
        <v>2056</v>
      </c>
      <c r="C19" s="162"/>
      <c r="D19" s="163"/>
      <c r="E19" s="9">
        <v>4185000</v>
      </c>
      <c r="F19" s="17">
        <v>4101597.67</v>
      </c>
      <c r="G19" s="63"/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1850</v>
      </c>
      <c r="F24" s="13">
        <v>19813.32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>
        <v>2380.5500000000002</v>
      </c>
      <c r="F31" s="13">
        <v>2380.5500000000002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35142202.829999998</v>
      </c>
      <c r="F40" s="9" t="s">
        <v>0</v>
      </c>
    </row>
    <row r="41" spans="1:6" x14ac:dyDescent="0.25">
      <c r="A41" s="7" t="s">
        <v>39</v>
      </c>
      <c r="B41" s="173" t="s">
        <v>2047</v>
      </c>
      <c r="C41" s="174"/>
      <c r="D41" s="175"/>
      <c r="E41" s="20">
        <v>4667416.09</v>
      </c>
      <c r="F41" s="9" t="s">
        <v>0</v>
      </c>
    </row>
    <row r="42" spans="1:6" x14ac:dyDescent="0.25">
      <c r="A42" s="7"/>
      <c r="B42" s="161" t="s">
        <v>2057</v>
      </c>
      <c r="C42" s="162"/>
      <c r="D42" s="163"/>
      <c r="E42" s="21">
        <v>4218516.09</v>
      </c>
      <c r="F42" s="9" t="s">
        <v>0</v>
      </c>
    </row>
    <row r="43" spans="1:6" x14ac:dyDescent="0.25">
      <c r="A43" s="7"/>
      <c r="B43" s="161" t="s">
        <v>2058</v>
      </c>
      <c r="C43" s="162"/>
      <c r="D43" s="163"/>
      <c r="E43" s="21">
        <v>305500</v>
      </c>
      <c r="F43" s="13" t="s">
        <v>0</v>
      </c>
    </row>
    <row r="44" spans="1:6" x14ac:dyDescent="0.25">
      <c r="A44" s="7"/>
      <c r="B44" s="161" t="s">
        <v>2059</v>
      </c>
      <c r="C44" s="162"/>
      <c r="D44" s="163"/>
      <c r="E44" s="21">
        <v>143400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2048</v>
      </c>
      <c r="C57" s="154"/>
      <c r="D57" s="155"/>
      <c r="E57" s="22">
        <f>-E41+E40</f>
        <v>30474786.739999998</v>
      </c>
      <c r="F57" s="22">
        <f>SUM(F8:F56)</f>
        <v>30474786.740000002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2046</v>
      </c>
      <c r="C59" s="129"/>
      <c r="D59" s="129"/>
      <c r="E59" s="26">
        <v>1770253.2</v>
      </c>
      <c r="F59" s="24"/>
    </row>
    <row r="60" spans="1:6" x14ac:dyDescent="0.25">
      <c r="A60" s="25" t="s">
        <v>8</v>
      </c>
      <c r="B60" s="159" t="s">
        <v>2049</v>
      </c>
      <c r="C60" s="160"/>
      <c r="D60" s="160"/>
      <c r="E60" s="27">
        <v>106715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1876968.2</v>
      </c>
      <c r="F62" s="24" t="s">
        <v>0</v>
      </c>
    </row>
    <row r="63" spans="1:6" x14ac:dyDescent="0.25">
      <c r="A63" s="25" t="s">
        <v>39</v>
      </c>
      <c r="B63" s="141" t="s">
        <v>2050</v>
      </c>
      <c r="C63" s="142"/>
      <c r="D63" s="143"/>
      <c r="E63" s="29">
        <v>315440.27</v>
      </c>
      <c r="F63" s="24"/>
    </row>
    <row r="64" spans="1:6" x14ac:dyDescent="0.25">
      <c r="A64" s="25" t="s">
        <v>0</v>
      </c>
      <c r="B64" s="199" t="s">
        <v>2064</v>
      </c>
      <c r="C64" s="200"/>
      <c r="D64" s="201"/>
      <c r="E64" s="28">
        <v>212524.5</v>
      </c>
      <c r="F64" s="24"/>
    </row>
    <row r="65" spans="1:6" x14ac:dyDescent="0.25">
      <c r="A65" s="30"/>
      <c r="B65" s="199" t="s">
        <v>2060</v>
      </c>
      <c r="C65" s="200"/>
      <c r="D65" s="201"/>
      <c r="E65" s="28">
        <v>89746.8</v>
      </c>
      <c r="F65" s="24" t="s">
        <v>0</v>
      </c>
    </row>
    <row r="66" spans="1:6" x14ac:dyDescent="0.25">
      <c r="A66" s="25" t="s">
        <v>0</v>
      </c>
      <c r="B66" s="150" t="s">
        <v>2061</v>
      </c>
      <c r="C66" s="151"/>
      <c r="D66" s="152"/>
      <c r="E66" s="28">
        <v>12518</v>
      </c>
      <c r="F66" s="24" t="s">
        <v>0</v>
      </c>
    </row>
    <row r="67" spans="1:6" x14ac:dyDescent="0.25">
      <c r="A67" s="25" t="s">
        <v>0</v>
      </c>
      <c r="B67" s="139" t="s">
        <v>525</v>
      </c>
      <c r="C67" s="140"/>
      <c r="D67" s="140"/>
      <c r="E67" s="28">
        <v>650.97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2051</v>
      </c>
      <c r="C85" s="132"/>
      <c r="D85" s="133"/>
      <c r="E85" s="33">
        <f>-E63+E62</f>
        <v>1561527.93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2039</v>
      </c>
      <c r="C87" s="127"/>
      <c r="D87" s="127"/>
      <c r="E87" s="37">
        <v>4223867.3099999996</v>
      </c>
      <c r="F87" s="35"/>
    </row>
    <row r="88" spans="1:6" x14ac:dyDescent="0.25">
      <c r="A88" s="36" t="s">
        <v>8</v>
      </c>
      <c r="B88" s="110" t="s">
        <v>2062</v>
      </c>
      <c r="C88" s="111"/>
      <c r="D88" s="112"/>
      <c r="E88" s="37">
        <v>1998000</v>
      </c>
      <c r="F88" s="35"/>
    </row>
    <row r="89" spans="1:6" x14ac:dyDescent="0.25">
      <c r="A89" s="36"/>
      <c r="B89" s="110" t="s">
        <v>2065</v>
      </c>
      <c r="C89" s="111"/>
      <c r="D89" s="112"/>
      <c r="E89" s="38">
        <v>1998000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24" customHeight="1" x14ac:dyDescent="0.25">
      <c r="A92" s="39" t="s">
        <v>37</v>
      </c>
      <c r="B92" s="113" t="s">
        <v>2040</v>
      </c>
      <c r="C92" s="114"/>
      <c r="D92" s="115"/>
      <c r="E92" s="40">
        <v>0</v>
      </c>
      <c r="F92" s="35"/>
    </row>
    <row r="93" spans="1:6" ht="21.75" customHeight="1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2063</v>
      </c>
      <c r="C95" s="117"/>
      <c r="D95" s="117"/>
      <c r="E95" s="41">
        <v>6221867.3099999996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2008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2009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52" workbookViewId="0">
      <selection sqref="A1:F113"/>
    </sheetView>
  </sheetViews>
  <sheetFormatPr defaultRowHeight="15" x14ac:dyDescent="0.25"/>
  <cols>
    <col min="2" max="2" width="15.28515625" customWidth="1"/>
    <col min="3" max="3" width="12.28515625" customWidth="1"/>
    <col min="4" max="4" width="15.28515625" customWidth="1"/>
    <col min="5" max="5" width="19.7109375" customWidth="1"/>
    <col min="6" max="6" width="20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2024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2025</v>
      </c>
      <c r="C7" s="171"/>
      <c r="D7" s="172"/>
      <c r="E7" s="8">
        <v>19632638.010000002</v>
      </c>
      <c r="F7" s="9"/>
    </row>
    <row r="8" spans="1:7" x14ac:dyDescent="0.25">
      <c r="A8" s="7" t="s">
        <v>8</v>
      </c>
      <c r="B8" s="193" t="s">
        <v>2026</v>
      </c>
      <c r="C8" s="194"/>
      <c r="D8" s="195"/>
      <c r="E8" s="10">
        <v>33855910.909999996</v>
      </c>
      <c r="F8" s="11"/>
    </row>
    <row r="9" spans="1:7" x14ac:dyDescent="0.25">
      <c r="A9" s="12">
        <v>2.1</v>
      </c>
      <c r="B9" s="161" t="s">
        <v>2031</v>
      </c>
      <c r="C9" s="162"/>
      <c r="D9" s="163"/>
      <c r="E9" s="9">
        <v>29361060.91</v>
      </c>
      <c r="F9" s="9">
        <v>0</v>
      </c>
    </row>
    <row r="10" spans="1:7" x14ac:dyDescent="0.25">
      <c r="A10" s="12">
        <v>2.2000000000000002</v>
      </c>
      <c r="B10" s="161" t="s">
        <v>2033</v>
      </c>
      <c r="C10" s="162"/>
      <c r="D10" s="163"/>
      <c r="E10" s="9">
        <v>4186500</v>
      </c>
      <c r="F10" s="13">
        <v>4218516.09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2032</v>
      </c>
      <c r="C12" s="162"/>
      <c r="D12" s="163"/>
      <c r="E12" s="9">
        <v>305500</v>
      </c>
      <c r="F12" s="13">
        <v>305500</v>
      </c>
    </row>
    <row r="13" spans="1:7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-83402.33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2850</v>
      </c>
      <c r="F24" s="13">
        <v>161363.32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53488548.920000002</v>
      </c>
      <c r="F40" s="9" t="s">
        <v>0</v>
      </c>
    </row>
    <row r="41" spans="1:6" x14ac:dyDescent="0.25">
      <c r="A41" s="7" t="s">
        <v>39</v>
      </c>
      <c r="B41" s="173" t="s">
        <v>2027</v>
      </c>
      <c r="C41" s="174"/>
      <c r="D41" s="175"/>
      <c r="E41" s="20">
        <v>29582130.16</v>
      </c>
      <c r="F41" s="9" t="s">
        <v>0</v>
      </c>
    </row>
    <row r="42" spans="1:6" x14ac:dyDescent="0.25">
      <c r="A42" s="7"/>
      <c r="B42" s="161" t="s">
        <v>2034</v>
      </c>
      <c r="C42" s="162"/>
      <c r="D42" s="163"/>
      <c r="E42" s="21">
        <v>29361060.91</v>
      </c>
      <c r="F42" s="9" t="s">
        <v>0</v>
      </c>
    </row>
    <row r="43" spans="1:6" x14ac:dyDescent="0.25">
      <c r="A43" s="7"/>
      <c r="B43" s="161" t="s">
        <v>2035</v>
      </c>
      <c r="C43" s="162"/>
      <c r="D43" s="163"/>
      <c r="E43" s="21">
        <v>221069.25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2028</v>
      </c>
      <c r="C57" s="154"/>
      <c r="D57" s="155"/>
      <c r="E57" s="22">
        <f>-E41+E40</f>
        <v>23906418.760000002</v>
      </c>
      <c r="F57" s="22">
        <f>+F39+F38+F26+F24+F19+F18+F17+F16+F13+F12+F11+F10</f>
        <v>23906418.760000002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2025</v>
      </c>
      <c r="C59" s="129"/>
      <c r="D59" s="129"/>
      <c r="E59" s="26">
        <v>1960333.66</v>
      </c>
      <c r="F59" s="24"/>
    </row>
    <row r="60" spans="1:6" x14ac:dyDescent="0.25">
      <c r="A60" s="25" t="s">
        <v>8</v>
      </c>
      <c r="B60" s="159" t="s">
        <v>2036</v>
      </c>
      <c r="C60" s="160"/>
      <c r="D60" s="160"/>
      <c r="E60" s="27">
        <v>714725.25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2675058.91</v>
      </c>
      <c r="F62" s="24" t="s">
        <v>0</v>
      </c>
    </row>
    <row r="63" spans="1:6" x14ac:dyDescent="0.25">
      <c r="A63" s="25" t="s">
        <v>39</v>
      </c>
      <c r="B63" s="141" t="s">
        <v>2029</v>
      </c>
      <c r="C63" s="142"/>
      <c r="D63" s="143"/>
      <c r="E63" s="29">
        <v>904805.71</v>
      </c>
      <c r="F63" s="24"/>
    </row>
    <row r="64" spans="1:6" x14ac:dyDescent="0.25">
      <c r="A64" s="25" t="s">
        <v>0</v>
      </c>
      <c r="B64" s="199" t="s">
        <v>2037</v>
      </c>
      <c r="C64" s="200"/>
      <c r="D64" s="201"/>
      <c r="E64" s="28">
        <v>14300</v>
      </c>
      <c r="F64" s="24"/>
    </row>
    <row r="65" spans="1:6" x14ac:dyDescent="0.25">
      <c r="A65" s="30"/>
      <c r="B65" s="199" t="s">
        <v>2038</v>
      </c>
      <c r="C65" s="200"/>
      <c r="D65" s="201"/>
      <c r="E65" s="28">
        <v>890505.71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2030</v>
      </c>
      <c r="C85" s="132"/>
      <c r="D85" s="133"/>
      <c r="E85" s="33">
        <f>-E63+E62</f>
        <v>1770253.2000000002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2039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31.5" customHeight="1" x14ac:dyDescent="0.25">
      <c r="A92" s="39" t="s">
        <v>37</v>
      </c>
      <c r="B92" s="113" t="s">
        <v>2040</v>
      </c>
      <c r="C92" s="114"/>
      <c r="D92" s="115"/>
      <c r="E92" s="40">
        <v>3890545.2</v>
      </c>
      <c r="F92" s="35"/>
    </row>
    <row r="93" spans="1:6" x14ac:dyDescent="0.25">
      <c r="A93" s="39"/>
      <c r="B93" s="110" t="s">
        <v>2041</v>
      </c>
      <c r="C93" s="111"/>
      <c r="D93" s="111"/>
      <c r="E93" s="38">
        <v>1892545.2</v>
      </c>
      <c r="F93" s="35"/>
    </row>
    <row r="94" spans="1:6" x14ac:dyDescent="0.25">
      <c r="A94" s="39"/>
      <c r="B94" s="110" t="s">
        <v>2042</v>
      </c>
      <c r="C94" s="111"/>
      <c r="D94" s="111"/>
      <c r="E94" s="37">
        <v>1998000</v>
      </c>
      <c r="F94" s="35"/>
    </row>
    <row r="95" spans="1:6" x14ac:dyDescent="0.25">
      <c r="A95" s="39"/>
      <c r="B95" s="116" t="s">
        <v>2043</v>
      </c>
      <c r="C95" s="117"/>
      <c r="D95" s="117"/>
      <c r="E95" s="41">
        <f>-E92+E87</f>
        <v>4223867.3099999996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2008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2009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34" workbookViewId="0">
      <selection sqref="A1:F113"/>
    </sheetView>
  </sheetViews>
  <sheetFormatPr defaultRowHeight="15" x14ac:dyDescent="0.25"/>
  <cols>
    <col min="2" max="2" width="17" customWidth="1"/>
    <col min="3" max="3" width="13.140625" customWidth="1"/>
    <col min="4" max="4" width="12.42578125" customWidth="1"/>
    <col min="5" max="5" width="19.42578125" customWidth="1"/>
    <col min="6" max="6" width="23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2014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2015</v>
      </c>
      <c r="C7" s="171"/>
      <c r="D7" s="172"/>
      <c r="E7" s="8">
        <v>23225342.84</v>
      </c>
      <c r="F7" s="9"/>
    </row>
    <row r="8" spans="1:6" x14ac:dyDescent="0.25">
      <c r="A8" s="7" t="s">
        <v>8</v>
      </c>
      <c r="B8" s="193" t="s">
        <v>2016</v>
      </c>
      <c r="C8" s="194"/>
      <c r="D8" s="195"/>
      <c r="E8" s="10">
        <v>2000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-83402.33</v>
      </c>
    </row>
    <row r="20" spans="1:7" x14ac:dyDescent="0.25">
      <c r="A20" s="12">
        <v>2.11</v>
      </c>
      <c r="B20" s="161" t="s">
        <v>2010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2000</v>
      </c>
      <c r="F24" s="13">
        <v>158513.32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221069.25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23227342.84</v>
      </c>
      <c r="F40" s="9" t="s">
        <v>0</v>
      </c>
    </row>
    <row r="41" spans="1:6" x14ac:dyDescent="0.25">
      <c r="A41" s="7" t="s">
        <v>39</v>
      </c>
      <c r="B41" s="173" t="s">
        <v>2017</v>
      </c>
      <c r="C41" s="174"/>
      <c r="D41" s="175"/>
      <c r="E41" s="20">
        <v>3594704.83</v>
      </c>
      <c r="F41" s="9" t="s">
        <v>0</v>
      </c>
    </row>
    <row r="42" spans="1:6" x14ac:dyDescent="0.25">
      <c r="A42" s="7"/>
      <c r="B42" s="161" t="s">
        <v>2022</v>
      </c>
      <c r="C42" s="162"/>
      <c r="D42" s="163"/>
      <c r="E42" s="21">
        <v>225763.25</v>
      </c>
      <c r="F42" s="9" t="s">
        <v>0</v>
      </c>
    </row>
    <row r="43" spans="1:6" x14ac:dyDescent="0.25">
      <c r="A43" s="7"/>
      <c r="B43" s="161" t="s">
        <v>2023</v>
      </c>
      <c r="C43" s="162"/>
      <c r="D43" s="163"/>
      <c r="E43" s="21">
        <v>3368941.58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 t="s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2018</v>
      </c>
      <c r="C57" s="154"/>
      <c r="D57" s="155"/>
      <c r="E57" s="22">
        <f>-E41+E40</f>
        <v>19632638.009999998</v>
      </c>
      <c r="F57" s="22">
        <f>++F39+F38+F35+F26+F25+F24+F20+F19+F18+F17+F16+F13+F11+F10</f>
        <v>19632638.010000002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2015</v>
      </c>
      <c r="C59" s="129"/>
      <c r="D59" s="129"/>
      <c r="E59" s="26">
        <v>1622733.66</v>
      </c>
      <c r="F59" s="24"/>
    </row>
    <row r="60" spans="1:7" x14ac:dyDescent="0.25">
      <c r="A60" s="25" t="s">
        <v>8</v>
      </c>
      <c r="B60" s="159" t="s">
        <v>2019</v>
      </c>
      <c r="C60" s="160"/>
      <c r="D60" s="160"/>
      <c r="E60" s="27">
        <v>337600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1960333.66</v>
      </c>
      <c r="F62" s="24" t="s">
        <v>0</v>
      </c>
    </row>
    <row r="63" spans="1:7" x14ac:dyDescent="0.25">
      <c r="A63" s="25" t="s">
        <v>39</v>
      </c>
      <c r="B63" s="141" t="s">
        <v>2020</v>
      </c>
      <c r="C63" s="142"/>
      <c r="D63" s="143"/>
      <c r="E63" s="29">
        <v>0</v>
      </c>
      <c r="F63" s="24"/>
    </row>
    <row r="64" spans="1:7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2021</v>
      </c>
      <c r="C85" s="132"/>
      <c r="D85" s="133"/>
      <c r="E85" s="33">
        <f>-E63+E62</f>
        <v>1960333.66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2008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2009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" workbookViewId="0">
      <selection activeCell="L13" sqref="L13"/>
    </sheetView>
  </sheetViews>
  <sheetFormatPr defaultRowHeight="15" x14ac:dyDescent="0.25"/>
  <cols>
    <col min="2" max="2" width="17.140625" customWidth="1"/>
    <col min="3" max="3" width="11.85546875" customWidth="1"/>
    <col min="4" max="4" width="17.140625" customWidth="1"/>
    <col min="5" max="5" width="18.7109375" customWidth="1"/>
    <col min="6" max="6" width="21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2000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2001</v>
      </c>
      <c r="C7" s="171"/>
      <c r="D7" s="172"/>
      <c r="E7" s="8">
        <v>23834665.530000001</v>
      </c>
      <c r="F7" s="9"/>
    </row>
    <row r="8" spans="1:6" x14ac:dyDescent="0.25">
      <c r="A8" s="7" t="s">
        <v>8</v>
      </c>
      <c r="B8" s="193" t="s">
        <v>2002</v>
      </c>
      <c r="C8" s="194"/>
      <c r="D8" s="195"/>
      <c r="E8" s="10">
        <v>448932.5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-83402.33</v>
      </c>
    </row>
    <row r="20" spans="1:7" x14ac:dyDescent="0.25">
      <c r="A20" s="12">
        <v>2.11</v>
      </c>
      <c r="B20" s="161" t="s">
        <v>2010</v>
      </c>
      <c r="C20" s="162"/>
      <c r="D20" s="163"/>
      <c r="E20" s="9">
        <v>225763.25</v>
      </c>
      <c r="F20" s="9">
        <v>225763.25</v>
      </c>
    </row>
    <row r="21" spans="1:7" x14ac:dyDescent="0.25">
      <c r="A21" s="12">
        <v>2.12</v>
      </c>
      <c r="B21" s="161" t="s">
        <v>1993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2100</v>
      </c>
      <c r="F24" s="13">
        <v>156513.32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>
        <v>221069.25</v>
      </c>
      <c r="F35" s="13">
        <v>221069.25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24283598.030000001</v>
      </c>
      <c r="F40" s="9" t="s">
        <v>0</v>
      </c>
    </row>
    <row r="41" spans="1:6" x14ac:dyDescent="0.25">
      <c r="A41" s="7" t="s">
        <v>39</v>
      </c>
      <c r="B41" s="173" t="s">
        <v>2003</v>
      </c>
      <c r="C41" s="174"/>
      <c r="D41" s="175"/>
      <c r="E41" s="20">
        <v>1058255.19</v>
      </c>
      <c r="F41" s="9" t="s">
        <v>0</v>
      </c>
    </row>
    <row r="42" spans="1:6" x14ac:dyDescent="0.25">
      <c r="A42" s="7"/>
      <c r="B42" s="161" t="s">
        <v>2012</v>
      </c>
      <c r="C42" s="162"/>
      <c r="D42" s="163"/>
      <c r="E42" s="21">
        <v>1058255.19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2004</v>
      </c>
      <c r="C57" s="154"/>
      <c r="D57" s="155"/>
      <c r="E57" s="22">
        <f>-E41+E40</f>
        <v>23225342.84</v>
      </c>
      <c r="F57" s="22">
        <f>++F39+F38+F35+F26+F25+F24+F20+F19+F18+F17+F16+F13+F11+F10</f>
        <v>23225342.84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2001</v>
      </c>
      <c r="C59" s="129"/>
      <c r="D59" s="129"/>
      <c r="E59" s="26">
        <v>984495.66</v>
      </c>
      <c r="F59" s="24"/>
    </row>
    <row r="60" spans="1:6" x14ac:dyDescent="0.25">
      <c r="A60" s="25" t="s">
        <v>8</v>
      </c>
      <c r="B60" s="159" t="s">
        <v>2005</v>
      </c>
      <c r="C60" s="160"/>
      <c r="D60" s="160"/>
      <c r="E60" s="27">
        <v>639198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1623693.6600000001</v>
      </c>
      <c r="F62" s="24" t="s">
        <v>0</v>
      </c>
    </row>
    <row r="63" spans="1:6" x14ac:dyDescent="0.25">
      <c r="A63" s="25" t="s">
        <v>39</v>
      </c>
      <c r="B63" s="141" t="s">
        <v>2006</v>
      </c>
      <c r="C63" s="142"/>
      <c r="D63" s="143"/>
      <c r="E63" s="29">
        <v>960</v>
      </c>
      <c r="F63" s="24"/>
    </row>
    <row r="64" spans="1:6" x14ac:dyDescent="0.25">
      <c r="A64" s="25" t="s">
        <v>0</v>
      </c>
      <c r="B64" s="199" t="s">
        <v>2013</v>
      </c>
      <c r="C64" s="200"/>
      <c r="D64" s="201"/>
      <c r="E64" s="28">
        <v>960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2007</v>
      </c>
      <c r="C85" s="132"/>
      <c r="D85" s="133"/>
      <c r="E85" s="33">
        <f>-E63+E62</f>
        <v>1622733.6600000001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2008</v>
      </c>
      <c r="C97" s="99"/>
      <c r="D97" s="100"/>
      <c r="E97" s="43">
        <v>54427.8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0</v>
      </c>
      <c r="C99" s="99"/>
      <c r="D99" s="100"/>
      <c r="E99" s="47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2009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topLeftCell="A37" workbookViewId="0">
      <selection activeCell="I22" sqref="I22"/>
    </sheetView>
  </sheetViews>
  <sheetFormatPr defaultRowHeight="15" x14ac:dyDescent="0.25"/>
  <cols>
    <col min="2" max="2" width="14.7109375" customWidth="1"/>
    <col min="3" max="3" width="12.42578125" customWidth="1"/>
    <col min="4" max="4" width="12.5703125" customWidth="1"/>
    <col min="5" max="5" width="18.7109375" customWidth="1"/>
    <col min="6" max="6" width="22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2645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2646</v>
      </c>
      <c r="C7" s="171"/>
      <c r="D7" s="172"/>
      <c r="E7" s="8">
        <v>32734209.219999999</v>
      </c>
      <c r="F7" s="9"/>
    </row>
    <row r="8" spans="1:6" x14ac:dyDescent="0.25">
      <c r="A8" s="7" t="s">
        <v>8</v>
      </c>
      <c r="B8" s="193" t="s">
        <v>2647</v>
      </c>
      <c r="C8" s="194"/>
      <c r="D8" s="195"/>
      <c r="E8" s="10">
        <v>800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6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6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6" x14ac:dyDescent="0.25">
      <c r="A14" s="12">
        <v>2.6</v>
      </c>
      <c r="B14" s="161" t="s">
        <v>2639</v>
      </c>
      <c r="C14" s="162"/>
      <c r="D14" s="163"/>
      <c r="E14" s="9" t="s">
        <v>0</v>
      </c>
      <c r="F14" s="13">
        <v>23358.06</v>
      </c>
    </row>
    <row r="15" spans="1:6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4124079.29</v>
      </c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800</v>
      </c>
      <c r="F24" s="13">
        <v>77413.320000000007</v>
      </c>
      <c r="G24" s="63" t="s">
        <v>0</v>
      </c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32735009.219999999</v>
      </c>
      <c r="F41" s="9" t="s">
        <v>0</v>
      </c>
    </row>
    <row r="42" spans="1:6" x14ac:dyDescent="0.25">
      <c r="A42" s="7" t="s">
        <v>39</v>
      </c>
      <c r="B42" s="173" t="s">
        <v>2648</v>
      </c>
      <c r="C42" s="174"/>
      <c r="D42" s="175"/>
      <c r="E42" s="20">
        <v>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9"/>
    </row>
    <row r="44" spans="1:6" x14ac:dyDescent="0.25">
      <c r="A44" s="7"/>
      <c r="B44" s="161"/>
      <c r="C44" s="162"/>
      <c r="D44" s="163"/>
      <c r="E44" s="21"/>
      <c r="F44" s="13"/>
    </row>
    <row r="45" spans="1:6" x14ac:dyDescent="0.25">
      <c r="A45" s="7"/>
      <c r="B45" s="161"/>
      <c r="C45" s="162"/>
      <c r="D45" s="163"/>
      <c r="E45" s="21"/>
      <c r="F45" s="13"/>
    </row>
    <row r="46" spans="1:6" x14ac:dyDescent="0.25">
      <c r="A46" s="7"/>
      <c r="B46" s="167"/>
      <c r="C46" s="168"/>
      <c r="D46" s="169"/>
      <c r="E46" s="9"/>
      <c r="F46" s="13"/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2636</v>
      </c>
      <c r="C58" s="154"/>
      <c r="D58" s="155"/>
      <c r="E58" s="22">
        <f>-E42+E41</f>
        <v>32735009.219999999</v>
      </c>
      <c r="F58" s="22">
        <f>SUM(F8:F57)</f>
        <v>32735009.219999995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2646</v>
      </c>
      <c r="C60" s="129"/>
      <c r="D60" s="129"/>
      <c r="E60" s="26">
        <v>1612390.16</v>
      </c>
      <c r="F60" s="24"/>
    </row>
    <row r="61" spans="1:6" x14ac:dyDescent="0.25">
      <c r="A61" s="25" t="s">
        <v>8</v>
      </c>
      <c r="B61" s="159" t="s">
        <v>2649</v>
      </c>
      <c r="C61" s="160"/>
      <c r="D61" s="160"/>
      <c r="E61" s="27">
        <v>94183</v>
      </c>
      <c r="F61" s="24" t="s">
        <v>0</v>
      </c>
    </row>
    <row r="62" spans="1:6" x14ac:dyDescent="0.25">
      <c r="A62" s="25"/>
      <c r="B62" s="136"/>
      <c r="C62" s="137"/>
      <c r="D62" s="138"/>
      <c r="E62" s="28"/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+E62+E61+E60</f>
        <v>1706573.16</v>
      </c>
      <c r="F63" s="24" t="s">
        <v>0</v>
      </c>
    </row>
    <row r="64" spans="1:6" x14ac:dyDescent="0.25">
      <c r="A64" s="25" t="s">
        <v>39</v>
      </c>
      <c r="B64" s="141" t="s">
        <v>2650</v>
      </c>
      <c r="C64" s="142"/>
      <c r="D64" s="143"/>
      <c r="E64" s="29">
        <v>0</v>
      </c>
      <c r="F64" s="24"/>
    </row>
    <row r="65" spans="1:6" x14ac:dyDescent="0.25">
      <c r="A65" s="25" t="s">
        <v>0</v>
      </c>
      <c r="B65" s="144"/>
      <c r="C65" s="145"/>
      <c r="D65" s="146"/>
      <c r="E65" s="28"/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2638</v>
      </c>
      <c r="C86" s="132"/>
      <c r="D86" s="133"/>
      <c r="E86" s="33">
        <f>-E64+E63</f>
        <v>1706573.16</v>
      </c>
      <c r="F86" s="24" t="s">
        <v>0</v>
      </c>
    </row>
    <row r="87" spans="1:6" x14ac:dyDescent="0.25">
      <c r="A87" s="123" t="s">
        <v>42</v>
      </c>
      <c r="B87" s="124"/>
      <c r="C87" s="124"/>
      <c r="D87" s="125"/>
      <c r="E87" s="34"/>
      <c r="F87" s="35"/>
    </row>
    <row r="88" spans="1:6" x14ac:dyDescent="0.25">
      <c r="A88" s="36" t="s">
        <v>43</v>
      </c>
      <c r="B88" s="126" t="s">
        <v>2370</v>
      </c>
      <c r="C88" s="127"/>
      <c r="D88" s="127"/>
      <c r="E88" s="37">
        <v>4519050.54</v>
      </c>
      <c r="F88" s="35"/>
    </row>
    <row r="89" spans="1:6" x14ac:dyDescent="0.25">
      <c r="A89" s="36" t="s">
        <v>8</v>
      </c>
      <c r="B89" s="110" t="s">
        <v>2343</v>
      </c>
      <c r="C89" s="111"/>
      <c r="D89" s="112"/>
      <c r="E89" s="37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9" t="s">
        <v>37</v>
      </c>
      <c r="B93" s="113" t="s">
        <v>2201</v>
      </c>
      <c r="C93" s="114"/>
      <c r="D93" s="115"/>
      <c r="E93" s="40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8" t="s">
        <v>0</v>
      </c>
      <c r="F94" s="35"/>
    </row>
    <row r="95" spans="1:6" x14ac:dyDescent="0.25">
      <c r="A95" s="39"/>
      <c r="B95" s="110" t="s">
        <v>0</v>
      </c>
      <c r="C95" s="111"/>
      <c r="D95" s="111"/>
      <c r="E95" s="37" t="s">
        <v>0</v>
      </c>
      <c r="F95" s="35"/>
    </row>
    <row r="96" spans="1:6" x14ac:dyDescent="0.25">
      <c r="A96" s="39"/>
      <c r="B96" s="116" t="s">
        <v>2361</v>
      </c>
      <c r="C96" s="117"/>
      <c r="D96" s="117"/>
      <c r="E96" s="41">
        <f>+E89+E88</f>
        <v>4519050.54</v>
      </c>
      <c r="F96" s="42"/>
    </row>
    <row r="97" spans="1:6" x14ac:dyDescent="0.25">
      <c r="A97" s="118" t="s">
        <v>46</v>
      </c>
      <c r="B97" s="119"/>
      <c r="C97" s="119"/>
      <c r="D97" s="120"/>
      <c r="E97" s="43"/>
      <c r="F97" s="44"/>
    </row>
    <row r="98" spans="1:6" x14ac:dyDescent="0.25">
      <c r="A98" s="45">
        <v>1</v>
      </c>
      <c r="B98" s="98" t="s">
        <v>2328</v>
      </c>
      <c r="C98" s="99"/>
      <c r="D98" s="100"/>
      <c r="E98" s="43">
        <v>61111.3</v>
      </c>
      <c r="F98" s="44"/>
    </row>
    <row r="99" spans="1:6" x14ac:dyDescent="0.25">
      <c r="A99" s="45"/>
      <c r="B99" s="107" t="s">
        <v>47</v>
      </c>
      <c r="C99" s="108"/>
      <c r="D99" s="109"/>
      <c r="E99" s="46"/>
      <c r="F99" s="44"/>
    </row>
    <row r="100" spans="1:6" x14ac:dyDescent="0.25">
      <c r="A100" s="45" t="s">
        <v>0</v>
      </c>
      <c r="B100" s="98"/>
      <c r="C100" s="99"/>
      <c r="D100" s="100"/>
      <c r="E100" s="47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5"/>
      <c r="B102" s="107" t="s">
        <v>48</v>
      </c>
      <c r="C102" s="108"/>
      <c r="D102" s="109"/>
      <c r="E102" s="43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9"/>
      <c r="B104" s="98"/>
      <c r="C104" s="99"/>
      <c r="D104" s="100"/>
      <c r="E104" s="50"/>
      <c r="F104" s="44"/>
    </row>
    <row r="105" spans="1:6" x14ac:dyDescent="0.25">
      <c r="A105" s="51"/>
      <c r="B105" s="101" t="s">
        <v>2320</v>
      </c>
      <c r="C105" s="102"/>
      <c r="D105" s="103"/>
      <c r="E105" s="52">
        <v>61111.3</v>
      </c>
      <c r="F105" s="44"/>
    </row>
    <row r="106" spans="1:6" x14ac:dyDescent="0.25">
      <c r="A106" s="104" t="s">
        <v>50</v>
      </c>
      <c r="B106" s="105"/>
      <c r="C106" s="105"/>
      <c r="D106" s="106"/>
      <c r="E106" s="53"/>
      <c r="F106" s="54"/>
    </row>
    <row r="107" spans="1:6" x14ac:dyDescent="0.25">
      <c r="A107" s="55">
        <v>1</v>
      </c>
      <c r="B107" s="86" t="s">
        <v>51</v>
      </c>
      <c r="C107" s="87"/>
      <c r="D107" s="88"/>
      <c r="E107" s="53">
        <v>0</v>
      </c>
      <c r="F107" s="54"/>
    </row>
    <row r="108" spans="1:6" x14ac:dyDescent="0.25">
      <c r="A108" s="55"/>
      <c r="B108" s="89" t="s">
        <v>52</v>
      </c>
      <c r="C108" s="90"/>
      <c r="D108" s="91"/>
      <c r="E108" s="56">
        <v>0</v>
      </c>
      <c r="F108" s="54"/>
    </row>
    <row r="109" spans="1:6" x14ac:dyDescent="0.25">
      <c r="A109" s="55"/>
      <c r="B109" s="86" t="s">
        <v>0</v>
      </c>
      <c r="C109" s="87"/>
      <c r="D109" s="88"/>
      <c r="E109" s="57" t="s">
        <v>0</v>
      </c>
      <c r="F109" s="54"/>
    </row>
    <row r="110" spans="1:6" x14ac:dyDescent="0.25">
      <c r="A110" s="55"/>
      <c r="B110" s="86"/>
      <c r="C110" s="87"/>
      <c r="D110" s="88"/>
      <c r="E110" s="58"/>
      <c r="F110" s="54"/>
    </row>
    <row r="111" spans="1:6" x14ac:dyDescent="0.25">
      <c r="A111" s="55"/>
      <c r="B111" s="89" t="s">
        <v>53</v>
      </c>
      <c r="C111" s="90"/>
      <c r="D111" s="91"/>
      <c r="E111" s="53">
        <v>0</v>
      </c>
      <c r="F111" s="54"/>
    </row>
    <row r="112" spans="1:6" x14ac:dyDescent="0.25">
      <c r="A112" s="55"/>
      <c r="B112" s="86" t="s">
        <v>0</v>
      </c>
      <c r="C112" s="87"/>
      <c r="D112" s="88"/>
      <c r="E112" s="58" t="s">
        <v>0</v>
      </c>
      <c r="F112" s="54"/>
    </row>
    <row r="113" spans="1:6" x14ac:dyDescent="0.25">
      <c r="A113" s="59"/>
      <c r="B113" s="86"/>
      <c r="C113" s="87"/>
      <c r="D113" s="88"/>
      <c r="E113" s="60"/>
      <c r="F113" s="54"/>
    </row>
    <row r="114" spans="1:6" x14ac:dyDescent="0.25">
      <c r="A114" s="61"/>
      <c r="B114" s="92" t="s">
        <v>54</v>
      </c>
      <c r="C114" s="93"/>
      <c r="D114" s="94"/>
      <c r="E114" s="62">
        <v>0</v>
      </c>
      <c r="F114" s="54"/>
    </row>
    <row r="115" spans="1:6" x14ac:dyDescent="0.25">
      <c r="A115" s="95" t="s">
        <v>2388</v>
      </c>
      <c r="B115" s="96"/>
      <c r="C115" s="96"/>
      <c r="D115" s="97"/>
      <c r="E115" s="64"/>
      <c r="F115" s="65"/>
    </row>
    <row r="116" spans="1:6" x14ac:dyDescent="0.25">
      <c r="A116" s="66">
        <v>1</v>
      </c>
      <c r="B116" s="77" t="s">
        <v>2398</v>
      </c>
      <c r="C116" s="78"/>
      <c r="D116" s="79"/>
      <c r="E116" s="64">
        <v>10000000</v>
      </c>
      <c r="F116" s="65"/>
    </row>
    <row r="117" spans="1:6" x14ac:dyDescent="0.25">
      <c r="A117" s="66"/>
      <c r="B117" s="83" t="s">
        <v>2384</v>
      </c>
      <c r="C117" s="84"/>
      <c r="D117" s="85"/>
      <c r="E117" s="67"/>
      <c r="F117" s="65"/>
    </row>
    <row r="118" spans="1:6" x14ac:dyDescent="0.25">
      <c r="A118" s="66"/>
      <c r="B118" s="77"/>
      <c r="C118" s="78"/>
      <c r="D118" s="79"/>
      <c r="E118" s="68"/>
      <c r="F118" s="65"/>
    </row>
    <row r="119" spans="1:6" x14ac:dyDescent="0.25">
      <c r="A119" s="66"/>
      <c r="B119" s="77"/>
      <c r="C119" s="78"/>
      <c r="D119" s="79"/>
      <c r="E119" s="69"/>
      <c r="F119" s="65"/>
    </row>
    <row r="120" spans="1:6" x14ac:dyDescent="0.25">
      <c r="A120" s="66"/>
      <c r="B120" s="83" t="s">
        <v>2385</v>
      </c>
      <c r="C120" s="84"/>
      <c r="D120" s="85"/>
      <c r="E120" s="64">
        <v>0</v>
      </c>
      <c r="F120" s="65"/>
    </row>
    <row r="121" spans="1:6" x14ac:dyDescent="0.25">
      <c r="A121" s="66"/>
      <c r="B121" s="77" t="s">
        <v>0</v>
      </c>
      <c r="C121" s="78"/>
      <c r="D121" s="79"/>
      <c r="E121" s="69" t="s">
        <v>0</v>
      </c>
      <c r="F121" s="65"/>
    </row>
    <row r="122" spans="1:6" x14ac:dyDescent="0.25">
      <c r="A122" s="70"/>
      <c r="B122" s="77"/>
      <c r="C122" s="78"/>
      <c r="D122" s="79"/>
      <c r="E122" s="71"/>
      <c r="F122" s="65"/>
    </row>
    <row r="123" spans="1:6" x14ac:dyDescent="0.25">
      <c r="A123" s="72"/>
      <c r="B123" s="80" t="s">
        <v>2387</v>
      </c>
      <c r="C123" s="81"/>
      <c r="D123" s="82"/>
      <c r="E123" s="73">
        <v>10000000</v>
      </c>
      <c r="F123" s="65"/>
    </row>
  </sheetData>
  <mergeCells count="120"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4.28515625" customWidth="1"/>
    <col min="3" max="3" width="13.140625" customWidth="1"/>
    <col min="4" max="4" width="23.28515625" customWidth="1"/>
    <col min="5" max="5" width="19.85546875" customWidth="1"/>
    <col min="6" max="6" width="24.28515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1983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1984</v>
      </c>
      <c r="C7" s="171"/>
      <c r="D7" s="172"/>
      <c r="E7" s="8">
        <v>22946135.68</v>
      </c>
      <c r="F7" s="9"/>
    </row>
    <row r="8" spans="1:6" x14ac:dyDescent="0.25">
      <c r="A8" s="7" t="s">
        <v>8</v>
      </c>
      <c r="B8" s="193" t="s">
        <v>1985</v>
      </c>
      <c r="C8" s="194"/>
      <c r="D8" s="195"/>
      <c r="E8" s="10">
        <v>1060605.19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-83402.33</v>
      </c>
      <c r="G19" s="63" t="s">
        <v>0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1993</v>
      </c>
      <c r="C21" s="162"/>
      <c r="D21" s="163"/>
      <c r="E21" s="9">
        <v>1058255.19</v>
      </c>
      <c r="F21" s="13">
        <f>+E21</f>
        <v>1058255.19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2350</v>
      </c>
      <c r="F24" s="13">
        <v>154413.32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24006740.870000001</v>
      </c>
      <c r="F40" s="9" t="s">
        <v>0</v>
      </c>
    </row>
    <row r="41" spans="1:6" x14ac:dyDescent="0.25">
      <c r="A41" s="7" t="s">
        <v>39</v>
      </c>
      <c r="B41" s="173" t="s">
        <v>1986</v>
      </c>
      <c r="C41" s="174"/>
      <c r="D41" s="175"/>
      <c r="E41" s="20">
        <v>172075.34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134705.34</v>
      </c>
      <c r="F42" s="9" t="s">
        <v>0</v>
      </c>
    </row>
    <row r="43" spans="1:6" x14ac:dyDescent="0.25">
      <c r="A43" s="7"/>
      <c r="B43" s="161" t="s">
        <v>1994</v>
      </c>
      <c r="C43" s="162"/>
      <c r="D43" s="163"/>
      <c r="E43" s="21">
        <v>7200</v>
      </c>
      <c r="F43" s="13" t="s">
        <v>0</v>
      </c>
    </row>
    <row r="44" spans="1:6" x14ac:dyDescent="0.25">
      <c r="A44" s="7"/>
      <c r="B44" s="161" t="s">
        <v>1995</v>
      </c>
      <c r="C44" s="162"/>
      <c r="D44" s="163"/>
      <c r="E44" s="21">
        <v>30000</v>
      </c>
      <c r="F44" s="13" t="s">
        <v>0</v>
      </c>
    </row>
    <row r="45" spans="1:6" x14ac:dyDescent="0.25">
      <c r="A45" s="7"/>
      <c r="B45" s="167" t="s">
        <v>1996</v>
      </c>
      <c r="C45" s="168"/>
      <c r="D45" s="169"/>
      <c r="E45" s="9">
        <v>170</v>
      </c>
      <c r="F45" s="13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1987</v>
      </c>
      <c r="C57" s="154"/>
      <c r="D57" s="155"/>
      <c r="E57" s="22">
        <f>-E41+E40</f>
        <v>23834665.530000001</v>
      </c>
      <c r="F57" s="22">
        <f>+F39+F38+F26+F25+F24+F21+F19+F18+F17+F16+F13+F11+F10</f>
        <v>23834665.530000001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1984</v>
      </c>
      <c r="C59" s="129"/>
      <c r="D59" s="129"/>
      <c r="E59" s="26">
        <v>885412.54</v>
      </c>
      <c r="F59" s="24"/>
    </row>
    <row r="60" spans="1:6" x14ac:dyDescent="0.25">
      <c r="A60" s="25" t="s">
        <v>8</v>
      </c>
      <c r="B60" s="159" t="s">
        <v>1988</v>
      </c>
      <c r="C60" s="160"/>
      <c r="D60" s="160"/>
      <c r="E60" s="27">
        <v>132000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1017412.54</v>
      </c>
      <c r="F62" s="24" t="s">
        <v>0</v>
      </c>
    </row>
    <row r="63" spans="1:6" x14ac:dyDescent="0.25">
      <c r="A63" s="25" t="s">
        <v>39</v>
      </c>
      <c r="B63" s="141" t="s">
        <v>1989</v>
      </c>
      <c r="C63" s="142"/>
      <c r="D63" s="143"/>
      <c r="E63" s="29">
        <v>32916.879999999997</v>
      </c>
      <c r="F63" s="24"/>
    </row>
    <row r="64" spans="1:6" x14ac:dyDescent="0.25">
      <c r="A64" s="25" t="s">
        <v>0</v>
      </c>
      <c r="B64" s="199" t="s">
        <v>199</v>
      </c>
      <c r="C64" s="200"/>
      <c r="D64" s="201"/>
      <c r="E64" s="28">
        <v>10111.879999999999</v>
      </c>
      <c r="F64" s="24"/>
    </row>
    <row r="65" spans="1:6" x14ac:dyDescent="0.25">
      <c r="A65" s="30"/>
      <c r="B65" s="199" t="s">
        <v>1997</v>
      </c>
      <c r="C65" s="200"/>
      <c r="D65" s="201"/>
      <c r="E65" s="28">
        <v>22805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1990</v>
      </c>
      <c r="C85" s="132"/>
      <c r="D85" s="133"/>
      <c r="E85" s="33">
        <f>-E63+E62</f>
        <v>984495.66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1998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1999</v>
      </c>
      <c r="C98" s="108"/>
      <c r="D98" s="109"/>
      <c r="E98" s="46">
        <v>1826</v>
      </c>
      <c r="F98" s="44"/>
    </row>
    <row r="99" spans="1:6" x14ac:dyDescent="0.25">
      <c r="A99" s="45" t="s">
        <v>0</v>
      </c>
      <c r="B99" s="98" t="s">
        <v>1991</v>
      </c>
      <c r="C99" s="99"/>
      <c r="D99" s="100"/>
      <c r="E99" s="47">
        <v>1826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1992</v>
      </c>
      <c r="C104" s="102"/>
      <c r="D104" s="103"/>
      <c r="E104" s="52">
        <v>54427.8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3" workbookViewId="0">
      <selection activeCell="J125" sqref="J125"/>
    </sheetView>
  </sheetViews>
  <sheetFormatPr defaultRowHeight="15" x14ac:dyDescent="0.25"/>
  <cols>
    <col min="2" max="2" width="18.28515625" customWidth="1"/>
    <col min="3" max="3" width="12.28515625" customWidth="1"/>
    <col min="4" max="4" width="10.5703125" customWidth="1"/>
    <col min="5" max="5" width="21.5703125" customWidth="1"/>
    <col min="6" max="6" width="26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1972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1964</v>
      </c>
      <c r="C7" s="171"/>
      <c r="D7" s="172"/>
      <c r="E7" s="8">
        <v>22943735.68</v>
      </c>
      <c r="F7" s="9"/>
    </row>
    <row r="8" spans="1:6" x14ac:dyDescent="0.25">
      <c r="A8" s="7" t="s">
        <v>8</v>
      </c>
      <c r="B8" s="193" t="s">
        <v>1965</v>
      </c>
      <c r="C8" s="194"/>
      <c r="D8" s="195"/>
      <c r="E8" s="10">
        <v>2400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88673.01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2400</v>
      </c>
      <c r="F24" s="13">
        <v>152063.32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22946135.68</v>
      </c>
      <c r="F40" s="9" t="s">
        <v>0</v>
      </c>
    </row>
    <row r="41" spans="1:6" x14ac:dyDescent="0.25">
      <c r="A41" s="7" t="s">
        <v>39</v>
      </c>
      <c r="B41" s="173" t="s">
        <v>1966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1967</v>
      </c>
      <c r="C57" s="154"/>
      <c r="D57" s="155"/>
      <c r="E57" s="22">
        <f>-E41+E40</f>
        <v>22946135.68</v>
      </c>
      <c r="F57" s="22">
        <f>+F39+F38+F26+F25+F24+F19+F18+F17+F16+F15+F13+F11+F10</f>
        <v>22946135.68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1964</v>
      </c>
      <c r="C59" s="129"/>
      <c r="D59" s="129"/>
      <c r="E59" s="26">
        <v>742285.9</v>
      </c>
      <c r="F59" s="24"/>
    </row>
    <row r="60" spans="1:6" x14ac:dyDescent="0.25">
      <c r="A60" s="25" t="s">
        <v>8</v>
      </c>
      <c r="B60" s="159" t="s">
        <v>1968</v>
      </c>
      <c r="C60" s="160"/>
      <c r="D60" s="160"/>
      <c r="E60" s="27">
        <v>253544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995829.9</v>
      </c>
      <c r="F62" s="24" t="s">
        <v>0</v>
      </c>
    </row>
    <row r="63" spans="1:6" x14ac:dyDescent="0.25">
      <c r="A63" s="25" t="s">
        <v>39</v>
      </c>
      <c r="B63" s="141" t="s">
        <v>1969</v>
      </c>
      <c r="C63" s="142"/>
      <c r="D63" s="143"/>
      <c r="E63" s="29">
        <v>110417.36</v>
      </c>
      <c r="F63" s="24"/>
    </row>
    <row r="64" spans="1:6" x14ac:dyDescent="0.25">
      <c r="A64" s="25" t="s">
        <v>0</v>
      </c>
      <c r="B64" s="199" t="s">
        <v>1982</v>
      </c>
      <c r="C64" s="200"/>
      <c r="D64" s="201"/>
      <c r="E64" s="28">
        <v>46791.76</v>
      </c>
      <c r="F64" s="24"/>
    </row>
    <row r="65" spans="1:6" x14ac:dyDescent="0.25">
      <c r="A65" s="30"/>
      <c r="B65" s="199" t="s">
        <v>1979</v>
      </c>
      <c r="C65" s="200"/>
      <c r="D65" s="201"/>
      <c r="E65" s="28">
        <v>51447.81</v>
      </c>
      <c r="F65" s="24" t="s">
        <v>0</v>
      </c>
    </row>
    <row r="66" spans="1:6" x14ac:dyDescent="0.25">
      <c r="A66" s="25" t="s">
        <v>0</v>
      </c>
      <c r="B66" s="150" t="s">
        <v>1980</v>
      </c>
      <c r="C66" s="151"/>
      <c r="D66" s="152"/>
      <c r="E66" s="28">
        <v>3377.79</v>
      </c>
      <c r="F66" s="24" t="s">
        <v>0</v>
      </c>
    </row>
    <row r="67" spans="1:6" x14ac:dyDescent="0.25">
      <c r="A67" s="25" t="s">
        <v>0</v>
      </c>
      <c r="B67" s="139" t="s">
        <v>1981</v>
      </c>
      <c r="C67" s="140"/>
      <c r="D67" s="140"/>
      <c r="E67" s="28">
        <v>8800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1970</v>
      </c>
      <c r="C85" s="132"/>
      <c r="D85" s="133"/>
      <c r="E85" s="33">
        <f>-E63+E62</f>
        <v>885412.54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67" workbookViewId="0">
      <selection activeCell="K85" sqref="K85"/>
    </sheetView>
  </sheetViews>
  <sheetFormatPr defaultRowHeight="15" x14ac:dyDescent="0.25"/>
  <cols>
    <col min="2" max="2" width="16.42578125" customWidth="1"/>
    <col min="3" max="3" width="11.5703125" customWidth="1"/>
    <col min="4" max="4" width="13.7109375" customWidth="1"/>
    <col min="5" max="5" width="19.5703125" customWidth="1"/>
    <col min="6" max="6" width="22.57031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1963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1973</v>
      </c>
      <c r="C7" s="171"/>
      <c r="D7" s="172"/>
      <c r="E7" s="8">
        <v>22942535.68</v>
      </c>
      <c r="F7" s="9"/>
    </row>
    <row r="8" spans="1:6" x14ac:dyDescent="0.25">
      <c r="A8" s="7" t="s">
        <v>8</v>
      </c>
      <c r="B8" s="193" t="s">
        <v>1974</v>
      </c>
      <c r="C8" s="194"/>
      <c r="D8" s="195"/>
      <c r="E8" s="10">
        <v>1200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1761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88673.01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1200</v>
      </c>
      <c r="F24" s="13">
        <v>149663.32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22943735.68</v>
      </c>
      <c r="F40" s="9" t="s">
        <v>0</v>
      </c>
    </row>
    <row r="41" spans="1:6" x14ac:dyDescent="0.25">
      <c r="A41" s="7" t="s">
        <v>39</v>
      </c>
      <c r="B41" s="173" t="s">
        <v>1975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1976</v>
      </c>
      <c r="C57" s="154"/>
      <c r="D57" s="155"/>
      <c r="E57" s="22">
        <f>-E41+E40</f>
        <v>22943735.68</v>
      </c>
      <c r="F57" s="22">
        <f>+F39+F38+F26+F25+F24+F19+F18+F17+F16+F15+F13+F11+F10</f>
        <v>22943735.68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1973</v>
      </c>
      <c r="C59" s="129"/>
      <c r="D59" s="129"/>
      <c r="E59" s="26">
        <v>279519</v>
      </c>
      <c r="F59" s="24"/>
    </row>
    <row r="60" spans="1:6" x14ac:dyDescent="0.25">
      <c r="A60" s="25" t="s">
        <v>8</v>
      </c>
      <c r="B60" s="159" t="s">
        <v>1968</v>
      </c>
      <c r="C60" s="160"/>
      <c r="D60" s="160"/>
      <c r="E60" s="27">
        <v>484772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764291</v>
      </c>
      <c r="F62" s="24" t="s">
        <v>0</v>
      </c>
    </row>
    <row r="63" spans="1:6" x14ac:dyDescent="0.25">
      <c r="A63" s="25" t="s">
        <v>39</v>
      </c>
      <c r="B63" s="141" t="s">
        <v>1977</v>
      </c>
      <c r="C63" s="142"/>
      <c r="D63" s="143"/>
      <c r="E63" s="29">
        <v>22005.1</v>
      </c>
      <c r="F63" s="24"/>
    </row>
    <row r="64" spans="1:6" x14ac:dyDescent="0.25">
      <c r="A64" s="25" t="s">
        <v>0</v>
      </c>
      <c r="B64" s="199" t="s">
        <v>1971</v>
      </c>
      <c r="C64" s="200"/>
      <c r="D64" s="201"/>
      <c r="E64" s="28">
        <v>22005.1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1978</v>
      </c>
      <c r="C85" s="132"/>
      <c r="D85" s="133"/>
      <c r="E85" s="33">
        <f>-E63+E62</f>
        <v>742285.9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0" workbookViewId="0">
      <selection activeCell="I34" sqref="I34"/>
    </sheetView>
  </sheetViews>
  <sheetFormatPr defaultRowHeight="15" x14ac:dyDescent="0.25"/>
  <cols>
    <col min="2" max="2" width="14.140625" customWidth="1"/>
    <col min="3" max="3" width="12.5703125" customWidth="1"/>
    <col min="4" max="4" width="11.85546875" customWidth="1"/>
    <col min="5" max="5" width="19.85546875" customWidth="1"/>
    <col min="6" max="6" width="24.140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1951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1952</v>
      </c>
      <c r="C7" s="171"/>
      <c r="D7" s="172"/>
      <c r="E7" s="8">
        <v>30445257.510000002</v>
      </c>
      <c r="F7" s="9"/>
    </row>
    <row r="8" spans="1:7" x14ac:dyDescent="0.25">
      <c r="A8" s="7" t="s">
        <v>8</v>
      </c>
      <c r="B8" s="193" t="s">
        <v>1953</v>
      </c>
      <c r="C8" s="194"/>
      <c r="D8" s="195"/>
      <c r="E8" s="10">
        <v>2600</v>
      </c>
      <c r="F8" s="11"/>
    </row>
    <row r="9" spans="1:7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1940</v>
      </c>
      <c r="C13" s="162"/>
      <c r="D13" s="163"/>
      <c r="E13" s="9" t="s">
        <v>0</v>
      </c>
      <c r="F13" s="9">
        <v>25414.2</v>
      </c>
      <c r="G13" s="63" t="s">
        <v>0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1761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88673.01</v>
      </c>
      <c r="G19" s="63" t="s">
        <v>0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2600</v>
      </c>
      <c r="F24" s="13">
        <v>148463.32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30447857.510000002</v>
      </c>
      <c r="F40" s="9" t="s">
        <v>0</v>
      </c>
    </row>
    <row r="41" spans="1:6" x14ac:dyDescent="0.25">
      <c r="A41" s="7" t="s">
        <v>39</v>
      </c>
      <c r="B41" s="173" t="s">
        <v>1954</v>
      </c>
      <c r="C41" s="174"/>
      <c r="D41" s="175"/>
      <c r="E41" s="20">
        <v>7505321.8300000001</v>
      </c>
      <c r="F41" s="9" t="s">
        <v>0</v>
      </c>
    </row>
    <row r="42" spans="1:6" x14ac:dyDescent="0.25">
      <c r="A42" s="7"/>
      <c r="B42" s="161" t="s">
        <v>1955</v>
      </c>
      <c r="C42" s="162"/>
      <c r="D42" s="163"/>
      <c r="E42" s="21">
        <v>5183865.7</v>
      </c>
      <c r="F42" s="9" t="s">
        <v>0</v>
      </c>
    </row>
    <row r="43" spans="1:6" x14ac:dyDescent="0.25">
      <c r="A43" s="7"/>
      <c r="B43" s="161" t="s">
        <v>1956</v>
      </c>
      <c r="C43" s="162"/>
      <c r="D43" s="163"/>
      <c r="E43" s="21">
        <v>2250070.6</v>
      </c>
      <c r="F43" s="13" t="s">
        <v>0</v>
      </c>
    </row>
    <row r="44" spans="1:6" x14ac:dyDescent="0.25">
      <c r="A44" s="7"/>
      <c r="B44" s="161" t="s">
        <v>1957</v>
      </c>
      <c r="C44" s="162"/>
      <c r="D44" s="163"/>
      <c r="E44" s="21">
        <v>4883.33</v>
      </c>
      <c r="F44" s="13" t="s">
        <v>0</v>
      </c>
    </row>
    <row r="45" spans="1:6" x14ac:dyDescent="0.25">
      <c r="A45" s="7"/>
      <c r="B45" s="167" t="s">
        <v>1958</v>
      </c>
      <c r="C45" s="168"/>
      <c r="D45" s="169"/>
      <c r="E45" s="9">
        <v>66502.2</v>
      </c>
      <c r="F45" s="13">
        <v>0</v>
      </c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1959</v>
      </c>
      <c r="C57" s="154"/>
      <c r="D57" s="155"/>
      <c r="E57" s="22">
        <f>-E41+E40</f>
        <v>22942535.68</v>
      </c>
      <c r="F57" s="22">
        <f>+F39+F38+F26+F25+F24+F19+F18+F17+F16+F15+F13+F11+F10</f>
        <v>22942535.68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1952</v>
      </c>
      <c r="C59" s="129"/>
      <c r="D59" s="129"/>
      <c r="E59" s="26">
        <v>153997.53</v>
      </c>
      <c r="F59" s="24"/>
    </row>
    <row r="60" spans="1:7" x14ac:dyDescent="0.25">
      <c r="A60" s="25" t="s">
        <v>8</v>
      </c>
      <c r="B60" s="159" t="s">
        <v>1960</v>
      </c>
      <c r="C60" s="160"/>
      <c r="D60" s="160"/>
      <c r="E60" s="27">
        <v>125521.5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279519.03000000003</v>
      </c>
      <c r="F62" s="24" t="s">
        <v>0</v>
      </c>
    </row>
    <row r="63" spans="1:7" x14ac:dyDescent="0.25">
      <c r="A63" s="25" t="s">
        <v>39</v>
      </c>
      <c r="B63" s="141" t="s">
        <v>1961</v>
      </c>
      <c r="C63" s="142"/>
      <c r="D63" s="143"/>
      <c r="E63" s="29">
        <v>0</v>
      </c>
      <c r="F63" s="24"/>
    </row>
    <row r="64" spans="1:7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1962</v>
      </c>
      <c r="C85" s="132"/>
      <c r="D85" s="133"/>
      <c r="E85" s="33">
        <f>-E63+E62</f>
        <v>279519.03000000003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H22" sqref="H22"/>
    </sheetView>
  </sheetViews>
  <sheetFormatPr defaultRowHeight="15" x14ac:dyDescent="0.25"/>
  <cols>
    <col min="3" max="3" width="11.7109375" customWidth="1"/>
    <col min="4" max="4" width="15.28515625" customWidth="1"/>
    <col min="5" max="5" width="19" customWidth="1"/>
    <col min="6" max="6" width="24.140625" customWidth="1"/>
    <col min="7" max="7" width="16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1933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1934</v>
      </c>
      <c r="C7" s="171"/>
      <c r="D7" s="172"/>
      <c r="E7" s="8">
        <v>23104530.100000001</v>
      </c>
      <c r="F7" s="9"/>
    </row>
    <row r="8" spans="1:7" x14ac:dyDescent="0.25">
      <c r="A8" s="7" t="s">
        <v>8</v>
      </c>
      <c r="B8" s="193" t="s">
        <v>1935</v>
      </c>
      <c r="C8" s="194"/>
      <c r="D8" s="195"/>
      <c r="E8" s="10">
        <v>7464016.6600000001</v>
      </c>
      <c r="F8" s="11"/>
    </row>
    <row r="9" spans="1:7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32016.09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1940</v>
      </c>
      <c r="C13" s="162"/>
      <c r="D13" s="163"/>
      <c r="E13" s="9">
        <v>7458083.3300000001</v>
      </c>
      <c r="F13" s="9">
        <v>7459350.5</v>
      </c>
      <c r="G13" s="63"/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1761</v>
      </c>
      <c r="C15" s="162"/>
      <c r="D15" s="163"/>
      <c r="E15" s="9">
        <v>4883.33</v>
      </c>
      <c r="F15" s="15">
        <f>+E15</f>
        <v>4883.33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155175.21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1050</v>
      </c>
      <c r="F24" s="13">
        <v>145863.32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30568546.760000002</v>
      </c>
      <c r="F40" s="9" t="s">
        <v>0</v>
      </c>
    </row>
    <row r="41" spans="1:6" x14ac:dyDescent="0.25">
      <c r="A41" s="7" t="s">
        <v>39</v>
      </c>
      <c r="B41" s="173" t="s">
        <v>1936</v>
      </c>
      <c r="C41" s="174"/>
      <c r="D41" s="175"/>
      <c r="E41" s="20">
        <v>123289.25</v>
      </c>
      <c r="F41" s="9" t="s">
        <v>0</v>
      </c>
    </row>
    <row r="42" spans="1:6" x14ac:dyDescent="0.25">
      <c r="A42" s="7"/>
      <c r="B42" s="161" t="s">
        <v>1941</v>
      </c>
      <c r="C42" s="162"/>
      <c r="D42" s="163"/>
      <c r="E42" s="21">
        <v>55379.75</v>
      </c>
      <c r="F42" s="9" t="s">
        <v>0</v>
      </c>
    </row>
    <row r="43" spans="1:6" x14ac:dyDescent="0.25">
      <c r="A43" s="7"/>
      <c r="B43" s="161" t="s">
        <v>1942</v>
      </c>
      <c r="C43" s="162"/>
      <c r="D43" s="163"/>
      <c r="E43" s="21">
        <v>58019.5</v>
      </c>
      <c r="F43" s="13" t="s">
        <v>0</v>
      </c>
    </row>
    <row r="44" spans="1:6" x14ac:dyDescent="0.25">
      <c r="A44" s="7"/>
      <c r="B44" s="161" t="s">
        <v>1943</v>
      </c>
      <c r="C44" s="162"/>
      <c r="D44" s="163"/>
      <c r="E44" s="21">
        <v>9890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1937</v>
      </c>
      <c r="C57" s="154"/>
      <c r="D57" s="155"/>
      <c r="E57" s="22">
        <f>-E41+E40</f>
        <v>30445257.510000002</v>
      </c>
      <c r="F57" s="22">
        <f>SUM(F8:F56)</f>
        <v>30445257.509999998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1934</v>
      </c>
      <c r="C59" s="129"/>
      <c r="D59" s="129"/>
      <c r="E59" s="26">
        <v>236040.52</v>
      </c>
      <c r="F59" s="24"/>
    </row>
    <row r="60" spans="1:6" x14ac:dyDescent="0.25">
      <c r="A60" s="25" t="s">
        <v>8</v>
      </c>
      <c r="B60" s="159" t="s">
        <v>1938</v>
      </c>
      <c r="C60" s="160"/>
      <c r="D60" s="160"/>
      <c r="E60" s="27">
        <v>233000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469040.52</v>
      </c>
      <c r="F62" s="24" t="s">
        <v>0</v>
      </c>
    </row>
    <row r="63" spans="1:6" x14ac:dyDescent="0.25">
      <c r="A63" s="25" t="s">
        <v>39</v>
      </c>
      <c r="B63" s="141" t="s">
        <v>1923</v>
      </c>
      <c r="C63" s="142"/>
      <c r="D63" s="143"/>
      <c r="E63" s="29">
        <v>315043.02</v>
      </c>
      <c r="F63" s="24"/>
    </row>
    <row r="64" spans="1:6" x14ac:dyDescent="0.25">
      <c r="A64" s="25" t="s">
        <v>0</v>
      </c>
      <c r="B64" s="199" t="s">
        <v>1950</v>
      </c>
      <c r="C64" s="200"/>
      <c r="D64" s="201"/>
      <c r="E64" s="28">
        <v>255840</v>
      </c>
      <c r="F64" s="24"/>
    </row>
    <row r="65" spans="1:6" x14ac:dyDescent="0.25">
      <c r="A65" s="30"/>
      <c r="B65" s="199" t="s">
        <v>1944</v>
      </c>
      <c r="C65" s="200"/>
      <c r="D65" s="201"/>
      <c r="E65" s="28">
        <v>4127.04</v>
      </c>
      <c r="F65" s="24" t="s">
        <v>0</v>
      </c>
    </row>
    <row r="66" spans="1:6" x14ac:dyDescent="0.25">
      <c r="A66" s="25" t="s">
        <v>0</v>
      </c>
      <c r="B66" s="150" t="s">
        <v>1945</v>
      </c>
      <c r="C66" s="151"/>
      <c r="D66" s="152"/>
      <c r="E66" s="28">
        <v>18303.3</v>
      </c>
      <c r="F66" s="24" t="s">
        <v>0</v>
      </c>
    </row>
    <row r="67" spans="1:6" x14ac:dyDescent="0.25">
      <c r="A67" s="25" t="s">
        <v>0</v>
      </c>
      <c r="B67" s="139" t="s">
        <v>1948</v>
      </c>
      <c r="C67" s="140"/>
      <c r="D67" s="140"/>
      <c r="E67" s="28">
        <v>4320</v>
      </c>
      <c r="F67" s="24" t="s">
        <v>0</v>
      </c>
    </row>
    <row r="68" spans="1:6" x14ac:dyDescent="0.25">
      <c r="A68" s="25" t="s">
        <v>0</v>
      </c>
      <c r="B68" s="139" t="s">
        <v>1947</v>
      </c>
      <c r="C68" s="140"/>
      <c r="D68" s="140"/>
      <c r="E68" s="28">
        <v>5852.68</v>
      </c>
      <c r="F68" s="24" t="s">
        <v>0</v>
      </c>
    </row>
    <row r="69" spans="1:6" x14ac:dyDescent="0.25">
      <c r="A69" s="25"/>
      <c r="B69" s="139" t="s">
        <v>1946</v>
      </c>
      <c r="C69" s="140"/>
      <c r="D69" s="140"/>
      <c r="E69" s="28">
        <v>6600</v>
      </c>
      <c r="F69" s="24" t="s">
        <v>0</v>
      </c>
    </row>
    <row r="70" spans="1:6" ht="26.25" customHeight="1" x14ac:dyDescent="0.25">
      <c r="A70" s="25"/>
      <c r="B70" s="128" t="s">
        <v>1949</v>
      </c>
      <c r="C70" s="129"/>
      <c r="D70" s="129"/>
      <c r="E70" s="28">
        <v>20000</v>
      </c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1939</v>
      </c>
      <c r="C85" s="132"/>
      <c r="D85" s="133"/>
      <c r="E85" s="33">
        <f>-E63+E62</f>
        <v>153997.5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7.5" customHeight="1" x14ac:dyDescent="0.25">
      <c r="A91" s="36"/>
      <c r="B91" s="110"/>
      <c r="C91" s="111"/>
      <c r="D91" s="112"/>
      <c r="E91" s="38"/>
      <c r="F91" s="35"/>
    </row>
    <row r="92" spans="1:6" ht="21.75" customHeight="1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4"/>
    </sheetView>
  </sheetViews>
  <sheetFormatPr defaultRowHeight="15" x14ac:dyDescent="0.25"/>
  <cols>
    <col min="2" max="2" width="16.140625" customWidth="1"/>
    <col min="3" max="3" width="12.5703125" customWidth="1"/>
    <col min="4" max="4" width="12.85546875" customWidth="1"/>
    <col min="5" max="5" width="18.7109375" customWidth="1"/>
    <col min="6" max="6" width="21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1918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1919</v>
      </c>
      <c r="C7" s="171"/>
      <c r="D7" s="172"/>
      <c r="E7" s="8">
        <v>43728652.170000002</v>
      </c>
      <c r="F7" s="9"/>
    </row>
    <row r="8" spans="1:7" x14ac:dyDescent="0.25">
      <c r="A8" s="7" t="s">
        <v>8</v>
      </c>
      <c r="B8" s="193" t="s">
        <v>1920</v>
      </c>
      <c r="C8" s="194"/>
      <c r="D8" s="195"/>
      <c r="E8" s="10">
        <v>1700</v>
      </c>
      <c r="F8" s="11"/>
    </row>
    <row r="9" spans="1:7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90035.59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/>
      <c r="F13" s="9">
        <v>1267.17</v>
      </c>
      <c r="G13" s="63" t="s">
        <v>0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97332.55</v>
      </c>
      <c r="G17" s="63" t="s">
        <v>0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6240.09</v>
      </c>
      <c r="G18" s="63" t="s">
        <v>0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220444.96</v>
      </c>
      <c r="G19" s="63" t="s">
        <v>0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1700</v>
      </c>
      <c r="F24" s="13">
        <v>144813.32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43730352.170000002</v>
      </c>
      <c r="F40" s="9" t="s">
        <v>0</v>
      </c>
    </row>
    <row r="41" spans="1:6" x14ac:dyDescent="0.25">
      <c r="A41" s="7" t="s">
        <v>39</v>
      </c>
      <c r="B41" s="173" t="s">
        <v>1921</v>
      </c>
      <c r="C41" s="174"/>
      <c r="D41" s="175"/>
      <c r="E41" s="20">
        <v>20625822.07</v>
      </c>
      <c r="F41" s="9" t="s">
        <v>0</v>
      </c>
    </row>
    <row r="42" spans="1:6" x14ac:dyDescent="0.25">
      <c r="A42" s="7"/>
      <c r="B42" s="161" t="s">
        <v>1926</v>
      </c>
      <c r="C42" s="162"/>
      <c r="D42" s="163"/>
      <c r="E42" s="21">
        <v>18126</v>
      </c>
      <c r="F42" s="9" t="s">
        <v>0</v>
      </c>
    </row>
    <row r="43" spans="1:6" x14ac:dyDescent="0.25">
      <c r="A43" s="7"/>
      <c r="B43" s="161" t="s">
        <v>1927</v>
      </c>
      <c r="C43" s="162"/>
      <c r="D43" s="163"/>
      <c r="E43" s="21">
        <v>373455.5</v>
      </c>
      <c r="F43" s="13" t="s">
        <v>0</v>
      </c>
    </row>
    <row r="44" spans="1:6" x14ac:dyDescent="0.25">
      <c r="A44" s="7"/>
      <c r="B44" s="161" t="s">
        <v>1928</v>
      </c>
      <c r="C44" s="162"/>
      <c r="D44" s="163"/>
      <c r="E44" s="21">
        <v>174840</v>
      </c>
      <c r="F44" s="13" t="s">
        <v>0</v>
      </c>
    </row>
    <row r="45" spans="1:6" x14ac:dyDescent="0.25">
      <c r="A45" s="7"/>
      <c r="B45" s="167" t="s">
        <v>1929</v>
      </c>
      <c r="C45" s="168"/>
      <c r="D45" s="169"/>
      <c r="E45" s="9">
        <v>1438261.32</v>
      </c>
      <c r="F45" s="13"/>
    </row>
    <row r="46" spans="1:6" x14ac:dyDescent="0.25">
      <c r="A46" s="7"/>
      <c r="B46" s="161" t="s">
        <v>146</v>
      </c>
      <c r="C46" s="162"/>
      <c r="D46" s="163"/>
      <c r="E46" s="9">
        <v>15571899.9</v>
      </c>
      <c r="F46" s="13" t="s">
        <v>0</v>
      </c>
    </row>
    <row r="47" spans="1:6" x14ac:dyDescent="0.25">
      <c r="A47" s="7"/>
      <c r="B47" s="161" t="s">
        <v>1930</v>
      </c>
      <c r="C47" s="162"/>
      <c r="D47" s="163"/>
      <c r="E47" s="9">
        <v>3049239.35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1922</v>
      </c>
      <c r="C57" s="154"/>
      <c r="D57" s="155"/>
      <c r="E57" s="22">
        <f>-E41+E40</f>
        <v>23104530.100000001</v>
      </c>
      <c r="F57" s="22">
        <f>SUM(F8:F56)</f>
        <v>23104530.100000001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1919</v>
      </c>
      <c r="C59" s="129"/>
      <c r="D59" s="129"/>
      <c r="E59" s="26">
        <v>689226.52</v>
      </c>
      <c r="F59" s="24"/>
    </row>
    <row r="60" spans="1:6" x14ac:dyDescent="0.25">
      <c r="A60" s="25" t="s">
        <v>8</v>
      </c>
      <c r="B60" s="159" t="s">
        <v>1924</v>
      </c>
      <c r="C60" s="160"/>
      <c r="D60" s="160"/>
      <c r="E60" s="27">
        <v>114715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803941.52</v>
      </c>
      <c r="F62" s="24" t="s">
        <v>0</v>
      </c>
    </row>
    <row r="63" spans="1:6" x14ac:dyDescent="0.25">
      <c r="A63" s="25" t="s">
        <v>39</v>
      </c>
      <c r="B63" s="141" t="s">
        <v>1923</v>
      </c>
      <c r="C63" s="142"/>
      <c r="D63" s="143"/>
      <c r="E63" s="29">
        <v>567901</v>
      </c>
      <c r="F63" s="24"/>
    </row>
    <row r="64" spans="1:6" x14ac:dyDescent="0.25">
      <c r="A64" s="25" t="s">
        <v>0</v>
      </c>
      <c r="B64" s="199" t="s">
        <v>1931</v>
      </c>
      <c r="C64" s="200"/>
      <c r="D64" s="201"/>
      <c r="E64" s="28">
        <v>67901</v>
      </c>
      <c r="F64" s="24"/>
    </row>
    <row r="65" spans="1:6" x14ac:dyDescent="0.25">
      <c r="A65" s="30"/>
      <c r="B65" s="199" t="s">
        <v>1932</v>
      </c>
      <c r="C65" s="200"/>
      <c r="D65" s="201"/>
      <c r="E65" s="28">
        <v>500000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1925</v>
      </c>
      <c r="C85" s="132"/>
      <c r="D85" s="133"/>
      <c r="E85" s="33">
        <f>-E63+E62</f>
        <v>236040.52000000002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.7109375" customWidth="1"/>
    <col min="3" max="3" width="13.42578125" customWidth="1"/>
    <col min="4" max="4" width="14.28515625" customWidth="1"/>
    <col min="5" max="5" width="18.5703125" customWidth="1"/>
    <col min="6" max="6" width="23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1898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1907</v>
      </c>
      <c r="C7" s="171"/>
      <c r="D7" s="172"/>
      <c r="E7" s="8">
        <v>56305307.020000003</v>
      </c>
      <c r="F7" s="9"/>
    </row>
    <row r="8" spans="1:7" x14ac:dyDescent="0.25">
      <c r="A8" s="7" t="s">
        <v>8</v>
      </c>
      <c r="B8" s="193" t="s">
        <v>1906</v>
      </c>
      <c r="C8" s="194"/>
      <c r="D8" s="195"/>
      <c r="E8" s="10">
        <v>22125.62</v>
      </c>
      <c r="F8" s="11"/>
    </row>
    <row r="9" spans="1:7" x14ac:dyDescent="0.25">
      <c r="A9" s="12">
        <v>2.1</v>
      </c>
      <c r="B9" s="161" t="s">
        <v>1887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90035.59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/>
      <c r="F13" s="9">
        <v>176107.17</v>
      </c>
      <c r="G13" s="63" t="s">
        <v>0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0</v>
      </c>
      <c r="G14" s="63" t="s">
        <v>0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1658706.28</v>
      </c>
      <c r="G19" s="63" t="s">
        <v>0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 t="s">
        <v>0</v>
      </c>
      <c r="F22" s="13">
        <v>373455.5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4000</v>
      </c>
      <c r="F24" s="13">
        <v>143113.32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 t="s">
        <v>0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>
        <v>18125.62</v>
      </c>
      <c r="F31" s="13">
        <v>18125.62</v>
      </c>
    </row>
    <row r="32" spans="1:7" x14ac:dyDescent="0.25">
      <c r="A32" s="14" t="s">
        <v>24</v>
      </c>
      <c r="B32" s="161" t="s">
        <v>1888</v>
      </c>
      <c r="C32" s="162"/>
      <c r="D32" s="163"/>
      <c r="E32" s="9" t="s">
        <v>0</v>
      </c>
      <c r="F32" s="13"/>
    </row>
    <row r="33" spans="1:7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7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7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7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7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7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7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7" x14ac:dyDescent="0.25">
      <c r="A40" s="7" t="s">
        <v>37</v>
      </c>
      <c r="B40" s="170" t="s">
        <v>38</v>
      </c>
      <c r="C40" s="171"/>
      <c r="D40" s="172"/>
      <c r="E40" s="19">
        <f>+E8+E7</f>
        <v>56327432.640000001</v>
      </c>
      <c r="F40" s="9" t="s">
        <v>0</v>
      </c>
      <c r="G40" s="63" t="s">
        <v>0</v>
      </c>
    </row>
    <row r="41" spans="1:7" x14ac:dyDescent="0.25">
      <c r="A41" s="7" t="s">
        <v>39</v>
      </c>
      <c r="B41" s="173" t="s">
        <v>1905</v>
      </c>
      <c r="C41" s="174"/>
      <c r="D41" s="175"/>
      <c r="E41" s="20">
        <v>12598780.470000001</v>
      </c>
      <c r="F41" s="9" t="s">
        <v>0</v>
      </c>
    </row>
    <row r="42" spans="1:7" x14ac:dyDescent="0.25">
      <c r="A42" s="7"/>
      <c r="B42" s="161" t="s">
        <v>363</v>
      </c>
      <c r="C42" s="162"/>
      <c r="D42" s="163"/>
      <c r="E42" s="21">
        <v>20000</v>
      </c>
      <c r="F42" s="9" t="s">
        <v>0</v>
      </c>
    </row>
    <row r="43" spans="1:7" x14ac:dyDescent="0.25">
      <c r="A43" s="7"/>
      <c r="B43" s="161" t="s">
        <v>1899</v>
      </c>
      <c r="C43" s="162"/>
      <c r="D43" s="163"/>
      <c r="E43" s="21">
        <v>4290</v>
      </c>
      <c r="F43" s="13" t="s">
        <v>0</v>
      </c>
    </row>
    <row r="44" spans="1:7" x14ac:dyDescent="0.25">
      <c r="A44" s="7"/>
      <c r="B44" s="161" t="s">
        <v>1900</v>
      </c>
      <c r="C44" s="162"/>
      <c r="D44" s="163"/>
      <c r="E44" s="21">
        <v>5760458.0599999996</v>
      </c>
      <c r="F44" s="13" t="s">
        <v>0</v>
      </c>
    </row>
    <row r="45" spans="1:7" x14ac:dyDescent="0.25">
      <c r="A45" s="7"/>
      <c r="B45" s="167" t="s">
        <v>1901</v>
      </c>
      <c r="C45" s="168"/>
      <c r="D45" s="169"/>
      <c r="E45" s="9">
        <v>2600228.17</v>
      </c>
      <c r="F45" s="13"/>
    </row>
    <row r="46" spans="1:7" x14ac:dyDescent="0.25">
      <c r="A46" s="7"/>
      <c r="B46" s="161" t="s">
        <v>1902</v>
      </c>
      <c r="C46" s="162"/>
      <c r="D46" s="163"/>
      <c r="E46" s="9">
        <v>4180531.96</v>
      </c>
      <c r="F46" s="13" t="s">
        <v>0</v>
      </c>
    </row>
    <row r="47" spans="1:7" x14ac:dyDescent="0.25">
      <c r="A47" s="7"/>
      <c r="B47" s="161" t="s">
        <v>1903</v>
      </c>
      <c r="C47" s="162"/>
      <c r="D47" s="163"/>
      <c r="E47" s="9">
        <v>33272.28</v>
      </c>
      <c r="F47" s="13" t="s">
        <v>0</v>
      </c>
    </row>
    <row r="48" spans="1:7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1904</v>
      </c>
      <c r="C57" s="154"/>
      <c r="D57" s="155"/>
      <c r="E57" s="22">
        <f>-E41+E40</f>
        <v>43728652.170000002</v>
      </c>
      <c r="F57" s="22">
        <f>SUM(F8:F56)</f>
        <v>43728652.169999994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1907</v>
      </c>
      <c r="C59" s="129"/>
      <c r="D59" s="129"/>
      <c r="E59" s="26">
        <v>1098070.3700000001</v>
      </c>
      <c r="F59" s="24"/>
    </row>
    <row r="60" spans="1:6" x14ac:dyDescent="0.25">
      <c r="A60" s="25" t="s">
        <v>8</v>
      </c>
      <c r="B60" s="159" t="s">
        <v>1908</v>
      </c>
      <c r="C60" s="160"/>
      <c r="D60" s="160"/>
      <c r="E60" s="27">
        <v>318865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1416935.37</v>
      </c>
      <c r="F62" s="24" t="s">
        <v>0</v>
      </c>
    </row>
    <row r="63" spans="1:6" x14ac:dyDescent="0.25">
      <c r="A63" s="25" t="s">
        <v>39</v>
      </c>
      <c r="B63" s="141" t="s">
        <v>1909</v>
      </c>
      <c r="C63" s="142"/>
      <c r="D63" s="143"/>
      <c r="E63" s="29">
        <v>727708.85</v>
      </c>
      <c r="F63" s="24"/>
    </row>
    <row r="64" spans="1:6" x14ac:dyDescent="0.25">
      <c r="A64" s="25" t="s">
        <v>0</v>
      </c>
      <c r="B64" s="199" t="s">
        <v>1910</v>
      </c>
      <c r="C64" s="200"/>
      <c r="D64" s="201"/>
      <c r="E64" s="28">
        <v>8000</v>
      </c>
      <c r="F64" s="24"/>
    </row>
    <row r="65" spans="1:6" x14ac:dyDescent="0.25">
      <c r="A65" s="30"/>
      <c r="B65" s="199" t="s">
        <v>1911</v>
      </c>
      <c r="C65" s="200"/>
      <c r="D65" s="201"/>
      <c r="E65" s="28">
        <v>4734.78</v>
      </c>
      <c r="F65" s="24" t="s">
        <v>0</v>
      </c>
    </row>
    <row r="66" spans="1:6" x14ac:dyDescent="0.25">
      <c r="A66" s="25" t="s">
        <v>0</v>
      </c>
      <c r="B66" s="150" t="s">
        <v>1912</v>
      </c>
      <c r="C66" s="151"/>
      <c r="D66" s="152"/>
      <c r="E66" s="28">
        <v>155063.29999999999</v>
      </c>
      <c r="F66" s="24" t="s">
        <v>0</v>
      </c>
    </row>
    <row r="67" spans="1:6" x14ac:dyDescent="0.25">
      <c r="A67" s="25" t="s">
        <v>0</v>
      </c>
      <c r="B67" s="139" t="s">
        <v>1913</v>
      </c>
      <c r="C67" s="140"/>
      <c r="D67" s="140"/>
      <c r="E67" s="28">
        <v>170886.09</v>
      </c>
      <c r="F67" s="24" t="s">
        <v>0</v>
      </c>
    </row>
    <row r="68" spans="1:6" x14ac:dyDescent="0.25">
      <c r="A68" s="25" t="s">
        <v>0</v>
      </c>
      <c r="B68" s="139" t="s">
        <v>1914</v>
      </c>
      <c r="C68" s="140"/>
      <c r="D68" s="140"/>
      <c r="E68" s="28">
        <v>111665.92</v>
      </c>
      <c r="F68" s="24" t="s">
        <v>0</v>
      </c>
    </row>
    <row r="69" spans="1:6" x14ac:dyDescent="0.25">
      <c r="A69" s="25"/>
      <c r="B69" s="139" t="s">
        <v>1915</v>
      </c>
      <c r="C69" s="140"/>
      <c r="D69" s="140"/>
      <c r="E69" s="28">
        <v>186567.72</v>
      </c>
      <c r="F69" s="24" t="s">
        <v>0</v>
      </c>
    </row>
    <row r="70" spans="1:6" x14ac:dyDescent="0.25">
      <c r="A70" s="25"/>
      <c r="B70" s="128" t="s">
        <v>1916</v>
      </c>
      <c r="C70" s="129"/>
      <c r="D70" s="129"/>
      <c r="E70" s="28">
        <v>76740</v>
      </c>
      <c r="F70" s="24" t="s">
        <v>0</v>
      </c>
    </row>
    <row r="71" spans="1:6" x14ac:dyDescent="0.25">
      <c r="A71" s="25"/>
      <c r="B71" s="128" t="s">
        <v>131</v>
      </c>
      <c r="C71" s="129"/>
      <c r="D71" s="129"/>
      <c r="E71" s="28">
        <v>14051.04</v>
      </c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1917</v>
      </c>
      <c r="C85" s="132"/>
      <c r="D85" s="133"/>
      <c r="E85" s="33">
        <f>-E63+E62</f>
        <v>689226.52000000014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5" customWidth="1"/>
    <col min="3" max="3" width="12.5703125" customWidth="1"/>
    <col min="4" max="4" width="12" customWidth="1"/>
    <col min="5" max="5" width="19.140625" customWidth="1"/>
    <col min="6" max="6" width="21.855468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1882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1883</v>
      </c>
      <c r="C7" s="171"/>
      <c r="D7" s="172"/>
      <c r="E7" s="8">
        <v>52585622.399999999</v>
      </c>
      <c r="F7" s="9"/>
    </row>
    <row r="8" spans="1:6" x14ac:dyDescent="0.25">
      <c r="A8" s="7" t="s">
        <v>8</v>
      </c>
      <c r="B8" s="193" t="s">
        <v>1884</v>
      </c>
      <c r="C8" s="194"/>
      <c r="D8" s="195"/>
      <c r="E8" s="10">
        <v>39379623.899999999</v>
      </c>
      <c r="F8" s="11"/>
    </row>
    <row r="9" spans="1:6" x14ac:dyDescent="0.25">
      <c r="A9" s="12">
        <v>2.1</v>
      </c>
      <c r="B9" s="161" t="s">
        <v>1887</v>
      </c>
      <c r="C9" s="162"/>
      <c r="D9" s="163"/>
      <c r="E9" s="9">
        <v>33469998.43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1878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1682996.28</v>
      </c>
      <c r="G19" s="63" t="s">
        <v>0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1889</v>
      </c>
      <c r="C22" s="184"/>
      <c r="D22" s="185"/>
      <c r="E22" s="9">
        <v>373455.5</v>
      </c>
      <c r="F22" s="13">
        <v>373455.5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3400</v>
      </c>
      <c r="F24" s="13">
        <v>139113.32</v>
      </c>
      <c r="G24" s="63" t="s">
        <v>0</v>
      </c>
    </row>
    <row r="25" spans="1:7" x14ac:dyDescent="0.25">
      <c r="A25" s="12">
        <v>2.16</v>
      </c>
      <c r="B25" s="161" t="s">
        <v>1890</v>
      </c>
      <c r="C25" s="162"/>
      <c r="D25" s="163"/>
      <c r="E25" s="9">
        <v>3368942.5</v>
      </c>
      <c r="F25" s="13">
        <v>3368942.5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1888</v>
      </c>
      <c r="C32" s="162"/>
      <c r="D32" s="163"/>
      <c r="E32" s="9">
        <v>2163827.4700000002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91965246.299999997</v>
      </c>
      <c r="F40" s="9" t="s">
        <v>0</v>
      </c>
    </row>
    <row r="41" spans="1:6" x14ac:dyDescent="0.25">
      <c r="A41" s="7" t="s">
        <v>39</v>
      </c>
      <c r="B41" s="173" t="s">
        <v>1885</v>
      </c>
      <c r="C41" s="174"/>
      <c r="D41" s="175"/>
      <c r="E41" s="20">
        <v>35659939.280000001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26113.38</v>
      </c>
      <c r="F42" s="9" t="s">
        <v>0</v>
      </c>
    </row>
    <row r="43" spans="1:6" x14ac:dyDescent="0.25">
      <c r="A43" s="7"/>
      <c r="B43" s="161" t="s">
        <v>1891</v>
      </c>
      <c r="C43" s="162"/>
      <c r="D43" s="163"/>
      <c r="E43" s="21">
        <v>35633825.899999999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1886</v>
      </c>
      <c r="C57" s="154"/>
      <c r="D57" s="155"/>
      <c r="E57" s="22">
        <f>-E41+E40</f>
        <v>56305307.019999996</v>
      </c>
      <c r="F57" s="22">
        <f>SUM(F8:F56)</f>
        <v>56305307.019999996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1883</v>
      </c>
      <c r="C59" s="129"/>
      <c r="D59" s="129"/>
      <c r="E59" s="26">
        <v>3637095.86</v>
      </c>
      <c r="F59" s="24"/>
    </row>
    <row r="60" spans="1:6" x14ac:dyDescent="0.25">
      <c r="A60" s="25" t="s">
        <v>8</v>
      </c>
      <c r="B60" s="159" t="s">
        <v>1892</v>
      </c>
      <c r="C60" s="160"/>
      <c r="D60" s="160"/>
      <c r="E60" s="27">
        <v>590644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4227739.8599999994</v>
      </c>
      <c r="F62" s="24" t="s">
        <v>0</v>
      </c>
    </row>
    <row r="63" spans="1:6" x14ac:dyDescent="0.25">
      <c r="A63" s="25" t="s">
        <v>39</v>
      </c>
      <c r="B63" s="141" t="s">
        <v>1893</v>
      </c>
      <c r="C63" s="142"/>
      <c r="D63" s="143"/>
      <c r="E63" s="29">
        <v>3129669.49</v>
      </c>
      <c r="F63" s="24"/>
    </row>
    <row r="64" spans="1:6" x14ac:dyDescent="0.25">
      <c r="A64" s="25" t="s">
        <v>0</v>
      </c>
      <c r="B64" s="199" t="s">
        <v>199</v>
      </c>
      <c r="C64" s="200"/>
      <c r="D64" s="201"/>
      <c r="E64" s="28">
        <v>6577.97</v>
      </c>
      <c r="F64" s="24"/>
    </row>
    <row r="65" spans="1:6" x14ac:dyDescent="0.25">
      <c r="A65" s="30"/>
      <c r="B65" s="199" t="s">
        <v>1894</v>
      </c>
      <c r="C65" s="200"/>
      <c r="D65" s="201"/>
      <c r="E65" s="28">
        <v>958664.05</v>
      </c>
      <c r="F65" s="24" t="s">
        <v>0</v>
      </c>
    </row>
    <row r="66" spans="1:6" x14ac:dyDescent="0.25">
      <c r="A66" s="25" t="s">
        <v>0</v>
      </c>
      <c r="B66" s="150" t="s">
        <v>1895</v>
      </c>
      <c r="C66" s="151"/>
      <c r="D66" s="152"/>
      <c r="E66" s="28">
        <v>2163827.4700000002</v>
      </c>
      <c r="F66" s="24" t="s">
        <v>0</v>
      </c>
    </row>
    <row r="67" spans="1:6" x14ac:dyDescent="0.25">
      <c r="A67" s="25" t="s">
        <v>0</v>
      </c>
      <c r="B67" s="139" t="s">
        <v>1896</v>
      </c>
      <c r="C67" s="140"/>
      <c r="D67" s="140"/>
      <c r="E67" s="28">
        <v>600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1897</v>
      </c>
      <c r="C85" s="132"/>
      <c r="D85" s="133"/>
      <c r="E85" s="33">
        <f>-E63+E62</f>
        <v>1098070.3699999992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2" max="2" width="16.85546875" customWidth="1"/>
    <col min="3" max="3" width="12.28515625" customWidth="1"/>
    <col min="4" max="4" width="13.28515625" customWidth="1"/>
    <col min="5" max="5" width="19.28515625" customWidth="1"/>
    <col min="6" max="6" width="22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1873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1874</v>
      </c>
      <c r="C7" s="171"/>
      <c r="D7" s="172"/>
      <c r="E7" s="8">
        <v>50074890.719999999</v>
      </c>
      <c r="F7" s="9"/>
    </row>
    <row r="8" spans="1:7" x14ac:dyDescent="0.25">
      <c r="A8" s="7" t="s">
        <v>8</v>
      </c>
      <c r="B8" s="193" t="s">
        <v>1875</v>
      </c>
      <c r="C8" s="194"/>
      <c r="D8" s="195"/>
      <c r="E8" s="10">
        <v>2510731.6800000002</v>
      </c>
      <c r="F8" s="11"/>
    </row>
    <row r="9" spans="1:7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7" x14ac:dyDescent="0.25">
      <c r="A16" s="12">
        <v>2.7</v>
      </c>
      <c r="B16" s="161" t="s">
        <v>1878</v>
      </c>
      <c r="C16" s="162"/>
      <c r="D16" s="163"/>
      <c r="E16" s="9">
        <v>2509381.6800000002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1709109.66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1350</v>
      </c>
      <c r="F24" s="13">
        <v>135713.32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52585622.399999999</v>
      </c>
      <c r="F40" s="9" t="s">
        <v>0</v>
      </c>
    </row>
    <row r="41" spans="1:6" x14ac:dyDescent="0.25">
      <c r="A41" s="7" t="s">
        <v>39</v>
      </c>
      <c r="B41" s="173" t="s">
        <v>1876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1877</v>
      </c>
      <c r="C57" s="154"/>
      <c r="D57" s="155"/>
      <c r="E57" s="22">
        <f>-E41+E40</f>
        <v>52585622.399999999</v>
      </c>
      <c r="F57" s="22">
        <f>SUM(F8:F56)</f>
        <v>52585622.399999991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1874</v>
      </c>
      <c r="C59" s="129"/>
      <c r="D59" s="129"/>
      <c r="E59" s="26">
        <v>3245055.86</v>
      </c>
      <c r="F59" s="24"/>
    </row>
    <row r="60" spans="1:6" x14ac:dyDescent="0.25">
      <c r="A60" s="25" t="s">
        <v>8</v>
      </c>
      <c r="B60" s="159" t="s">
        <v>1879</v>
      </c>
      <c r="C60" s="160"/>
      <c r="D60" s="160"/>
      <c r="E60" s="27">
        <v>394044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3639099.86</v>
      </c>
      <c r="F62" s="24" t="s">
        <v>0</v>
      </c>
    </row>
    <row r="63" spans="1:6" x14ac:dyDescent="0.25">
      <c r="A63" s="25" t="s">
        <v>39</v>
      </c>
      <c r="B63" s="141" t="s">
        <v>1880</v>
      </c>
      <c r="C63" s="142"/>
      <c r="D63" s="143"/>
      <c r="E63" s="29">
        <v>2004</v>
      </c>
      <c r="F63" s="24"/>
    </row>
    <row r="64" spans="1:6" x14ac:dyDescent="0.25">
      <c r="A64" s="25" t="s">
        <v>0</v>
      </c>
      <c r="B64" s="199" t="s">
        <v>1881</v>
      </c>
      <c r="C64" s="200"/>
      <c r="D64" s="201"/>
      <c r="E64" s="28">
        <v>2004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1869</v>
      </c>
      <c r="C85" s="132"/>
      <c r="D85" s="133"/>
      <c r="E85" s="33">
        <f>-E63+E62</f>
        <v>3637095.86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85546875" customWidth="1"/>
    <col min="4" max="4" width="13.42578125" customWidth="1"/>
    <col min="5" max="5" width="18.140625" customWidth="1"/>
    <col min="6" max="6" width="20.85546875" customWidth="1"/>
    <col min="7" max="7" width="15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1863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1864</v>
      </c>
      <c r="C7" s="171"/>
      <c r="D7" s="172"/>
      <c r="E7" s="8">
        <v>52582672.399999999</v>
      </c>
      <c r="F7" s="9"/>
    </row>
    <row r="8" spans="1:6" x14ac:dyDescent="0.25">
      <c r="A8" s="7" t="s">
        <v>8</v>
      </c>
      <c r="B8" s="193" t="s">
        <v>1865</v>
      </c>
      <c r="C8" s="194"/>
      <c r="D8" s="195"/>
      <c r="E8" s="10">
        <v>1600</v>
      </c>
      <c r="F8" s="11"/>
    </row>
    <row r="9" spans="1:6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11533.45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1709109.66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1600</v>
      </c>
      <c r="F24" s="13">
        <v>134363.32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52584272.399999999</v>
      </c>
      <c r="F40" s="9" t="s">
        <v>0</v>
      </c>
    </row>
    <row r="41" spans="1:6" x14ac:dyDescent="0.25">
      <c r="A41" s="7" t="s">
        <v>39</v>
      </c>
      <c r="B41" s="173" t="s">
        <v>1866</v>
      </c>
      <c r="C41" s="174"/>
      <c r="D41" s="175"/>
      <c r="E41" s="20">
        <v>2509381.6800000002</v>
      </c>
      <c r="F41" s="9" t="s">
        <v>0</v>
      </c>
    </row>
    <row r="42" spans="1:6" x14ac:dyDescent="0.25">
      <c r="A42" s="7"/>
      <c r="B42" s="161" t="s">
        <v>1870</v>
      </c>
      <c r="C42" s="162"/>
      <c r="D42" s="163"/>
      <c r="E42" s="21">
        <v>2509381.6800000002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1867</v>
      </c>
      <c r="C57" s="154"/>
      <c r="D57" s="155"/>
      <c r="E57" s="22">
        <f>-E41+E40</f>
        <v>50074890.719999999</v>
      </c>
      <c r="F57" s="22">
        <f>SUM(F8:F56)</f>
        <v>50074890.719999991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1853</v>
      </c>
      <c r="C59" s="129"/>
      <c r="D59" s="129"/>
      <c r="E59" s="26">
        <v>3270675.53</v>
      </c>
      <c r="F59" s="24"/>
    </row>
    <row r="60" spans="1:6" x14ac:dyDescent="0.25">
      <c r="A60" s="25" t="s">
        <v>8</v>
      </c>
      <c r="B60" s="159" t="s">
        <v>1871</v>
      </c>
      <c r="C60" s="160"/>
      <c r="D60" s="160"/>
      <c r="E60" s="27">
        <v>45728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3316403.53</v>
      </c>
      <c r="F62" s="24" t="s">
        <v>0</v>
      </c>
    </row>
    <row r="63" spans="1:6" x14ac:dyDescent="0.25">
      <c r="A63" s="25" t="s">
        <v>39</v>
      </c>
      <c r="B63" s="141" t="s">
        <v>1868</v>
      </c>
      <c r="C63" s="142"/>
      <c r="D63" s="143"/>
      <c r="E63" s="29">
        <v>71347.67</v>
      </c>
      <c r="F63" s="24"/>
    </row>
    <row r="64" spans="1:6" x14ac:dyDescent="0.25">
      <c r="A64" s="25" t="s">
        <v>0</v>
      </c>
      <c r="B64" s="199" t="s">
        <v>1872</v>
      </c>
      <c r="C64" s="200"/>
      <c r="D64" s="201"/>
      <c r="E64" s="28">
        <v>71347.67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1869</v>
      </c>
      <c r="C85" s="132"/>
      <c r="D85" s="133"/>
      <c r="E85" s="33">
        <f>-E63+E62</f>
        <v>3245055.86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0.75" customHeight="1" x14ac:dyDescent="0.25">
      <c r="A91" s="36"/>
      <c r="B91" s="110"/>
      <c r="C91" s="111"/>
      <c r="D91" s="112"/>
      <c r="E91" s="38"/>
      <c r="F91" s="35"/>
    </row>
    <row r="92" spans="1:6" ht="24" customHeight="1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workbookViewId="0">
      <selection sqref="A1:F123"/>
    </sheetView>
  </sheetViews>
  <sheetFormatPr defaultRowHeight="15" x14ac:dyDescent="0.25"/>
  <cols>
    <col min="3" max="3" width="11.140625" customWidth="1"/>
    <col min="4" max="4" width="13.28515625" customWidth="1"/>
    <col min="5" max="5" width="18.42578125" customWidth="1"/>
    <col min="6" max="6" width="19.855468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2632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2633</v>
      </c>
      <c r="C7" s="171"/>
      <c r="D7" s="172"/>
      <c r="E7" s="8">
        <v>40550387.149999999</v>
      </c>
      <c r="F7" s="9"/>
    </row>
    <row r="8" spans="1:6" x14ac:dyDescent="0.25">
      <c r="A8" s="7" t="s">
        <v>8</v>
      </c>
      <c r="B8" s="193" t="s">
        <v>2634</v>
      </c>
      <c r="C8" s="194"/>
      <c r="D8" s="195"/>
      <c r="E8" s="10">
        <v>24558.06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6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6" x14ac:dyDescent="0.25">
      <c r="A13" s="12">
        <v>2.5</v>
      </c>
      <c r="B13" s="161" t="s">
        <v>2627</v>
      </c>
      <c r="C13" s="162"/>
      <c r="D13" s="163"/>
      <c r="E13" s="9"/>
      <c r="F13" s="9">
        <v>35157.11</v>
      </c>
    </row>
    <row r="14" spans="1:6" x14ac:dyDescent="0.25">
      <c r="A14" s="12">
        <v>2.6</v>
      </c>
      <c r="B14" s="161" t="s">
        <v>2639</v>
      </c>
      <c r="C14" s="162"/>
      <c r="D14" s="163"/>
      <c r="E14" s="9">
        <v>23358.06</v>
      </c>
      <c r="F14" s="13">
        <v>23358.06</v>
      </c>
    </row>
    <row r="15" spans="1:6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7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7" x14ac:dyDescent="0.25">
      <c r="A19" s="16">
        <v>2.11</v>
      </c>
      <c r="B19" s="161" t="s">
        <v>2511</v>
      </c>
      <c r="C19" s="162"/>
      <c r="D19" s="163"/>
      <c r="E19" s="9"/>
      <c r="F19" s="17">
        <v>4124079.29</v>
      </c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1200</v>
      </c>
      <c r="F24" s="13">
        <v>76613.320000000007</v>
      </c>
      <c r="G24" s="63"/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40574945.210000001</v>
      </c>
      <c r="F41" s="9" t="s">
        <v>0</v>
      </c>
    </row>
    <row r="42" spans="1:6" x14ac:dyDescent="0.25">
      <c r="A42" s="7" t="s">
        <v>39</v>
      </c>
      <c r="B42" s="173" t="s">
        <v>2635</v>
      </c>
      <c r="C42" s="174"/>
      <c r="D42" s="175"/>
      <c r="E42" s="20">
        <v>7840735.9900000002</v>
      </c>
      <c r="F42" s="9" t="s">
        <v>0</v>
      </c>
    </row>
    <row r="43" spans="1:6" x14ac:dyDescent="0.25">
      <c r="A43" s="7"/>
      <c r="B43" s="161" t="s">
        <v>2358</v>
      </c>
      <c r="C43" s="162"/>
      <c r="D43" s="163"/>
      <c r="E43" s="21">
        <v>101650.51</v>
      </c>
      <c r="F43" s="9"/>
    </row>
    <row r="44" spans="1:6" x14ac:dyDescent="0.25">
      <c r="A44" s="7"/>
      <c r="B44" s="161" t="s">
        <v>2640</v>
      </c>
      <c r="C44" s="162"/>
      <c r="D44" s="163"/>
      <c r="E44" s="21">
        <v>186708.85</v>
      </c>
      <c r="F44" s="13"/>
    </row>
    <row r="45" spans="1:6" x14ac:dyDescent="0.25">
      <c r="A45" s="7"/>
      <c r="B45" s="161" t="s">
        <v>2641</v>
      </c>
      <c r="C45" s="162"/>
      <c r="D45" s="163"/>
      <c r="E45" s="21">
        <v>94293.3</v>
      </c>
      <c r="F45" s="13"/>
    </row>
    <row r="46" spans="1:6" x14ac:dyDescent="0.25">
      <c r="A46" s="7"/>
      <c r="B46" s="167" t="s">
        <v>2642</v>
      </c>
      <c r="C46" s="168"/>
      <c r="D46" s="169"/>
      <c r="E46" s="9">
        <v>2540673.33</v>
      </c>
      <c r="F46" s="13"/>
    </row>
    <row r="47" spans="1:6" x14ac:dyDescent="0.25">
      <c r="A47" s="7"/>
      <c r="B47" s="161" t="s">
        <v>2643</v>
      </c>
      <c r="C47" s="162"/>
      <c r="D47" s="163"/>
      <c r="E47" s="9">
        <v>4917410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2636</v>
      </c>
      <c r="C58" s="154"/>
      <c r="D58" s="155"/>
      <c r="E58" s="22">
        <f>-E42+E41</f>
        <v>32734209.219999999</v>
      </c>
      <c r="F58" s="22">
        <f>SUM(F8:F57)</f>
        <v>32734209.219999995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2633</v>
      </c>
      <c r="C60" s="129"/>
      <c r="D60" s="129"/>
      <c r="E60" s="26">
        <v>1215060.28</v>
      </c>
      <c r="F60" s="24"/>
    </row>
    <row r="61" spans="1:6" x14ac:dyDescent="0.25">
      <c r="A61" s="25" t="s">
        <v>8</v>
      </c>
      <c r="B61" s="159" t="s">
        <v>2644</v>
      </c>
      <c r="C61" s="160"/>
      <c r="D61" s="160"/>
      <c r="E61" s="27">
        <v>406743</v>
      </c>
      <c r="F61" s="24" t="s">
        <v>0</v>
      </c>
    </row>
    <row r="62" spans="1:6" x14ac:dyDescent="0.25">
      <c r="A62" s="25"/>
      <c r="B62" s="136"/>
      <c r="C62" s="137"/>
      <c r="D62" s="138"/>
      <c r="E62" s="28"/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+E62+E61+E60</f>
        <v>1621803.28</v>
      </c>
      <c r="F63" s="24" t="s">
        <v>0</v>
      </c>
    </row>
    <row r="64" spans="1:6" x14ac:dyDescent="0.25">
      <c r="A64" s="25" t="s">
        <v>39</v>
      </c>
      <c r="B64" s="141" t="s">
        <v>2637</v>
      </c>
      <c r="C64" s="142"/>
      <c r="D64" s="143"/>
      <c r="E64" s="29">
        <v>9413.1200000000008</v>
      </c>
      <c r="F64" s="24"/>
    </row>
    <row r="65" spans="1:6" x14ac:dyDescent="0.25">
      <c r="A65" s="25" t="s">
        <v>0</v>
      </c>
      <c r="B65" s="144" t="s">
        <v>2358</v>
      </c>
      <c r="C65" s="145"/>
      <c r="D65" s="146"/>
      <c r="E65" s="28">
        <v>9413.1200000000008</v>
      </c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2638</v>
      </c>
      <c r="C86" s="132"/>
      <c r="D86" s="133"/>
      <c r="E86" s="33">
        <f>-E64+E63</f>
        <v>1612390.16</v>
      </c>
      <c r="F86" s="24" t="s">
        <v>0</v>
      </c>
    </row>
    <row r="87" spans="1:6" x14ac:dyDescent="0.25">
      <c r="A87" s="123" t="s">
        <v>42</v>
      </c>
      <c r="B87" s="124"/>
      <c r="C87" s="124"/>
      <c r="D87" s="125"/>
      <c r="E87" s="34"/>
      <c r="F87" s="35"/>
    </row>
    <row r="88" spans="1:6" x14ac:dyDescent="0.25">
      <c r="A88" s="36" t="s">
        <v>43</v>
      </c>
      <c r="B88" s="126" t="s">
        <v>2370</v>
      </c>
      <c r="C88" s="127"/>
      <c r="D88" s="127"/>
      <c r="E88" s="37">
        <v>4519050.54</v>
      </c>
      <c r="F88" s="35"/>
    </row>
    <row r="89" spans="1:6" x14ac:dyDescent="0.25">
      <c r="A89" s="36" t="s">
        <v>8</v>
      </c>
      <c r="B89" s="110" t="s">
        <v>2343</v>
      </c>
      <c r="C89" s="111"/>
      <c r="D89" s="112"/>
      <c r="E89" s="37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9" t="s">
        <v>37</v>
      </c>
      <c r="B93" s="113" t="s">
        <v>2201</v>
      </c>
      <c r="C93" s="114"/>
      <c r="D93" s="115"/>
      <c r="E93" s="40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8" t="s">
        <v>0</v>
      </c>
      <c r="F94" s="35"/>
    </row>
    <row r="95" spans="1:6" x14ac:dyDescent="0.25">
      <c r="A95" s="39"/>
      <c r="B95" s="110" t="s">
        <v>0</v>
      </c>
      <c r="C95" s="111"/>
      <c r="D95" s="111"/>
      <c r="E95" s="37" t="s">
        <v>0</v>
      </c>
      <c r="F95" s="35"/>
    </row>
    <row r="96" spans="1:6" x14ac:dyDescent="0.25">
      <c r="A96" s="39"/>
      <c r="B96" s="116" t="s">
        <v>2361</v>
      </c>
      <c r="C96" s="117"/>
      <c r="D96" s="117"/>
      <c r="E96" s="41">
        <f>+E89+E88</f>
        <v>4519050.54</v>
      </c>
      <c r="F96" s="42"/>
    </row>
    <row r="97" spans="1:6" x14ac:dyDescent="0.25">
      <c r="A97" s="118" t="s">
        <v>46</v>
      </c>
      <c r="B97" s="119"/>
      <c r="C97" s="119"/>
      <c r="D97" s="120"/>
      <c r="E97" s="43"/>
      <c r="F97" s="44"/>
    </row>
    <row r="98" spans="1:6" x14ac:dyDescent="0.25">
      <c r="A98" s="45">
        <v>1</v>
      </c>
      <c r="B98" s="98" t="s">
        <v>2328</v>
      </c>
      <c r="C98" s="99"/>
      <c r="D98" s="100"/>
      <c r="E98" s="43">
        <v>61111.3</v>
      </c>
      <c r="F98" s="44"/>
    </row>
    <row r="99" spans="1:6" x14ac:dyDescent="0.25">
      <c r="A99" s="45"/>
      <c r="B99" s="107" t="s">
        <v>47</v>
      </c>
      <c r="C99" s="108"/>
      <c r="D99" s="109"/>
      <c r="E99" s="46"/>
      <c r="F99" s="44"/>
    </row>
    <row r="100" spans="1:6" x14ac:dyDescent="0.25">
      <c r="A100" s="45" t="s">
        <v>0</v>
      </c>
      <c r="B100" s="98"/>
      <c r="C100" s="99"/>
      <c r="D100" s="100"/>
      <c r="E100" s="47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5"/>
      <c r="B102" s="107" t="s">
        <v>48</v>
      </c>
      <c r="C102" s="108"/>
      <c r="D102" s="109"/>
      <c r="E102" s="43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9"/>
      <c r="B104" s="98"/>
      <c r="C104" s="99"/>
      <c r="D104" s="100"/>
      <c r="E104" s="50"/>
      <c r="F104" s="44"/>
    </row>
    <row r="105" spans="1:6" x14ac:dyDescent="0.25">
      <c r="A105" s="51"/>
      <c r="B105" s="101" t="s">
        <v>2320</v>
      </c>
      <c r="C105" s="102"/>
      <c r="D105" s="103"/>
      <c r="E105" s="52">
        <v>61111.3</v>
      </c>
      <c r="F105" s="44"/>
    </row>
    <row r="106" spans="1:6" x14ac:dyDescent="0.25">
      <c r="A106" s="104" t="s">
        <v>50</v>
      </c>
      <c r="B106" s="105"/>
      <c r="C106" s="105"/>
      <c r="D106" s="106"/>
      <c r="E106" s="53"/>
      <c r="F106" s="54"/>
    </row>
    <row r="107" spans="1:6" x14ac:dyDescent="0.25">
      <c r="A107" s="55">
        <v>1</v>
      </c>
      <c r="B107" s="86" t="s">
        <v>51</v>
      </c>
      <c r="C107" s="87"/>
      <c r="D107" s="88"/>
      <c r="E107" s="53">
        <v>0</v>
      </c>
      <c r="F107" s="54"/>
    </row>
    <row r="108" spans="1:6" x14ac:dyDescent="0.25">
      <c r="A108" s="55"/>
      <c r="B108" s="89" t="s">
        <v>52</v>
      </c>
      <c r="C108" s="90"/>
      <c r="D108" s="91"/>
      <c r="E108" s="56">
        <v>0</v>
      </c>
      <c r="F108" s="54"/>
    </row>
    <row r="109" spans="1:6" x14ac:dyDescent="0.25">
      <c r="A109" s="55"/>
      <c r="B109" s="86" t="s">
        <v>0</v>
      </c>
      <c r="C109" s="87"/>
      <c r="D109" s="88"/>
      <c r="E109" s="57" t="s">
        <v>0</v>
      </c>
      <c r="F109" s="54"/>
    </row>
    <row r="110" spans="1:6" x14ac:dyDescent="0.25">
      <c r="A110" s="55"/>
      <c r="B110" s="86"/>
      <c r="C110" s="87"/>
      <c r="D110" s="88"/>
      <c r="E110" s="58"/>
      <c r="F110" s="54"/>
    </row>
    <row r="111" spans="1:6" x14ac:dyDescent="0.25">
      <c r="A111" s="55"/>
      <c r="B111" s="89" t="s">
        <v>53</v>
      </c>
      <c r="C111" s="90"/>
      <c r="D111" s="91"/>
      <c r="E111" s="53">
        <v>0</v>
      </c>
      <c r="F111" s="54"/>
    </row>
    <row r="112" spans="1:6" x14ac:dyDescent="0.25">
      <c r="A112" s="55"/>
      <c r="B112" s="86" t="s">
        <v>0</v>
      </c>
      <c r="C112" s="87"/>
      <c r="D112" s="88"/>
      <c r="E112" s="58" t="s">
        <v>0</v>
      </c>
      <c r="F112" s="54"/>
    </row>
    <row r="113" spans="1:6" x14ac:dyDescent="0.25">
      <c r="A113" s="59"/>
      <c r="B113" s="86"/>
      <c r="C113" s="87"/>
      <c r="D113" s="88"/>
      <c r="E113" s="60"/>
      <c r="F113" s="54"/>
    </row>
    <row r="114" spans="1:6" x14ac:dyDescent="0.25">
      <c r="A114" s="61"/>
      <c r="B114" s="92" t="s">
        <v>54</v>
      </c>
      <c r="C114" s="93"/>
      <c r="D114" s="94"/>
      <c r="E114" s="62">
        <v>0</v>
      </c>
      <c r="F114" s="54"/>
    </row>
    <row r="115" spans="1:6" x14ac:dyDescent="0.25">
      <c r="A115" s="95" t="s">
        <v>2388</v>
      </c>
      <c r="B115" s="96"/>
      <c r="C115" s="96"/>
      <c r="D115" s="97"/>
      <c r="E115" s="64"/>
      <c r="F115" s="65"/>
    </row>
    <row r="116" spans="1:6" x14ac:dyDescent="0.25">
      <c r="A116" s="66">
        <v>1</v>
      </c>
      <c r="B116" s="77" t="s">
        <v>2398</v>
      </c>
      <c r="C116" s="78"/>
      <c r="D116" s="79"/>
      <c r="E116" s="64">
        <v>10000000</v>
      </c>
      <c r="F116" s="65"/>
    </row>
    <row r="117" spans="1:6" x14ac:dyDescent="0.25">
      <c r="A117" s="66"/>
      <c r="B117" s="83" t="s">
        <v>2384</v>
      </c>
      <c r="C117" s="84"/>
      <c r="D117" s="85"/>
      <c r="E117" s="67"/>
      <c r="F117" s="65"/>
    </row>
    <row r="118" spans="1:6" x14ac:dyDescent="0.25">
      <c r="A118" s="66"/>
      <c r="B118" s="77"/>
      <c r="C118" s="78"/>
      <c r="D118" s="79"/>
      <c r="E118" s="68"/>
      <c r="F118" s="65"/>
    </row>
    <row r="119" spans="1:6" x14ac:dyDescent="0.25">
      <c r="A119" s="66"/>
      <c r="B119" s="77"/>
      <c r="C119" s="78"/>
      <c r="D119" s="79"/>
      <c r="E119" s="69"/>
      <c r="F119" s="65"/>
    </row>
    <row r="120" spans="1:6" x14ac:dyDescent="0.25">
      <c r="A120" s="66"/>
      <c r="B120" s="83" t="s">
        <v>2385</v>
      </c>
      <c r="C120" s="84"/>
      <c r="D120" s="85"/>
      <c r="E120" s="64">
        <v>0</v>
      </c>
      <c r="F120" s="65"/>
    </row>
    <row r="121" spans="1:6" x14ac:dyDescent="0.25">
      <c r="A121" s="66"/>
      <c r="B121" s="77" t="s">
        <v>0</v>
      </c>
      <c r="C121" s="78"/>
      <c r="D121" s="79"/>
      <c r="E121" s="69" t="s">
        <v>0</v>
      </c>
      <c r="F121" s="65"/>
    </row>
    <row r="122" spans="1:6" x14ac:dyDescent="0.25">
      <c r="A122" s="70"/>
      <c r="B122" s="77"/>
      <c r="C122" s="78"/>
      <c r="D122" s="79"/>
      <c r="E122" s="71"/>
      <c r="F122" s="65"/>
    </row>
    <row r="123" spans="1:6" x14ac:dyDescent="0.25">
      <c r="A123" s="72"/>
      <c r="B123" s="80" t="s">
        <v>2387</v>
      </c>
      <c r="C123" s="81"/>
      <c r="D123" s="82"/>
      <c r="E123" s="73">
        <v>10000000</v>
      </c>
      <c r="F123" s="65"/>
    </row>
  </sheetData>
  <mergeCells count="12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B17" sqref="B17:D17"/>
    </sheetView>
  </sheetViews>
  <sheetFormatPr defaultRowHeight="15" x14ac:dyDescent="0.25"/>
  <cols>
    <col min="3" max="3" width="11.140625" customWidth="1"/>
    <col min="4" max="4" width="18" customWidth="1"/>
    <col min="5" max="5" width="18.85546875" customWidth="1"/>
    <col min="6" max="6" width="21.28515625" customWidth="1"/>
    <col min="7" max="7" width="12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1862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1853</v>
      </c>
      <c r="C7" s="171"/>
      <c r="D7" s="172"/>
      <c r="E7" s="8">
        <v>52580222.399999999</v>
      </c>
      <c r="F7" s="9"/>
    </row>
    <row r="8" spans="1:6" x14ac:dyDescent="0.25">
      <c r="A8" s="7" t="s">
        <v>8</v>
      </c>
      <c r="B8" s="193" t="s">
        <v>1854</v>
      </c>
      <c r="C8" s="194"/>
      <c r="D8" s="195"/>
      <c r="E8" s="10">
        <v>2450</v>
      </c>
      <c r="F8" s="11"/>
    </row>
    <row r="9" spans="1:6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1709109.66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2450</v>
      </c>
      <c r="F24" s="13">
        <v>132763.32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52582672.399999999</v>
      </c>
      <c r="F40" s="9" t="s">
        <v>0</v>
      </c>
    </row>
    <row r="41" spans="1:6" x14ac:dyDescent="0.25">
      <c r="A41" s="7" t="s">
        <v>39</v>
      </c>
      <c r="B41" s="173" t="s">
        <v>1855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1856</v>
      </c>
      <c r="C57" s="154"/>
      <c r="D57" s="155"/>
      <c r="E57" s="22">
        <f>-E41+E40</f>
        <v>52582672.399999999</v>
      </c>
      <c r="F57" s="22">
        <f>SUM(F8:F56)</f>
        <v>52582672.399999991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1853</v>
      </c>
      <c r="C59" s="129"/>
      <c r="D59" s="129"/>
      <c r="E59" s="26">
        <v>2988708.53</v>
      </c>
      <c r="F59" s="24"/>
    </row>
    <row r="60" spans="1:6" x14ac:dyDescent="0.25">
      <c r="A60" s="25" t="s">
        <v>8</v>
      </c>
      <c r="B60" s="159" t="s">
        <v>1857</v>
      </c>
      <c r="C60" s="160"/>
      <c r="D60" s="160"/>
      <c r="E60" s="27">
        <v>281967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3270675.53</v>
      </c>
      <c r="F62" s="24" t="s">
        <v>0</v>
      </c>
    </row>
    <row r="63" spans="1:6" x14ac:dyDescent="0.25">
      <c r="A63" s="25" t="s">
        <v>39</v>
      </c>
      <c r="B63" s="141" t="s">
        <v>1858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1859</v>
      </c>
      <c r="C85" s="132"/>
      <c r="D85" s="133"/>
      <c r="E85" s="33">
        <f>-E63+E62</f>
        <v>3270675.53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ht="12" customHeight="1" x14ac:dyDescent="0.25">
      <c r="A90" s="36"/>
      <c r="B90" s="110"/>
      <c r="C90" s="111"/>
      <c r="D90" s="112"/>
      <c r="E90" s="38"/>
      <c r="F90" s="35"/>
    </row>
    <row r="91" spans="1:6" ht="15" customHeight="1" x14ac:dyDescent="0.25">
      <c r="A91" s="36"/>
      <c r="B91" s="110"/>
      <c r="C91" s="111"/>
      <c r="D91" s="112"/>
      <c r="E91" s="38"/>
      <c r="F91" s="35"/>
    </row>
    <row r="92" spans="1:6" ht="23.25" customHeight="1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1860</v>
      </c>
      <c r="C97" s="99"/>
      <c r="D97" s="100"/>
      <c r="E97" s="43">
        <v>52601.8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activeCell="H18" sqref="H18"/>
    </sheetView>
  </sheetViews>
  <sheetFormatPr defaultRowHeight="15" x14ac:dyDescent="0.25"/>
  <cols>
    <col min="3" max="3" width="11.28515625" customWidth="1"/>
    <col min="4" max="4" width="24" customWidth="1"/>
    <col min="5" max="5" width="16.28515625" customWidth="1"/>
    <col min="6" max="6" width="18.85546875" customWidth="1"/>
    <col min="7" max="7" width="15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1839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1840</v>
      </c>
      <c r="C7" s="171"/>
      <c r="D7" s="172"/>
      <c r="E7" s="8">
        <v>52655462.399999999</v>
      </c>
      <c r="F7" s="9"/>
    </row>
    <row r="8" spans="1:6" x14ac:dyDescent="0.25">
      <c r="A8" s="7" t="s">
        <v>8</v>
      </c>
      <c r="B8" s="193" t="s">
        <v>1841</v>
      </c>
      <c r="C8" s="194"/>
      <c r="D8" s="195"/>
      <c r="E8" s="10">
        <v>4450</v>
      </c>
      <c r="F8" s="11"/>
    </row>
    <row r="9" spans="1:6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1861</v>
      </c>
      <c r="C19" s="162"/>
      <c r="D19" s="163"/>
      <c r="E19" s="9"/>
      <c r="F19" s="17">
        <v>1709109.66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4450</v>
      </c>
      <c r="F24" s="13">
        <v>130313.32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52659912.399999999</v>
      </c>
      <c r="F40" s="9" t="s">
        <v>0</v>
      </c>
    </row>
    <row r="41" spans="1:6" x14ac:dyDescent="0.25">
      <c r="A41" s="7" t="s">
        <v>39</v>
      </c>
      <c r="B41" s="173" t="s">
        <v>1842</v>
      </c>
      <c r="C41" s="174"/>
      <c r="D41" s="175"/>
      <c r="E41" s="20">
        <v>79690</v>
      </c>
      <c r="F41" s="9" t="s">
        <v>0</v>
      </c>
    </row>
    <row r="42" spans="1:6" x14ac:dyDescent="0.25">
      <c r="A42" s="7"/>
      <c r="B42" s="161" t="s">
        <v>1847</v>
      </c>
      <c r="C42" s="162"/>
      <c r="D42" s="163"/>
      <c r="E42" s="21">
        <v>1690</v>
      </c>
      <c r="F42" s="9" t="s">
        <v>0</v>
      </c>
    </row>
    <row r="43" spans="1:6" x14ac:dyDescent="0.25">
      <c r="A43" s="7"/>
      <c r="B43" s="161" t="s">
        <v>1848</v>
      </c>
      <c r="C43" s="162"/>
      <c r="D43" s="163"/>
      <c r="E43" s="21">
        <v>78000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1843</v>
      </c>
      <c r="C57" s="154"/>
      <c r="D57" s="155"/>
      <c r="E57" s="22">
        <f>-E41+E40</f>
        <v>52580222.399999999</v>
      </c>
      <c r="F57" s="22">
        <f>SUM(F8:F56)</f>
        <v>52580222.399999991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1840</v>
      </c>
      <c r="C59" s="129"/>
      <c r="D59" s="129"/>
      <c r="E59" s="26">
        <v>2779217.53</v>
      </c>
      <c r="F59" s="24"/>
    </row>
    <row r="60" spans="1:6" x14ac:dyDescent="0.25">
      <c r="A60" s="25" t="s">
        <v>8</v>
      </c>
      <c r="B60" s="159" t="s">
        <v>1844</v>
      </c>
      <c r="C60" s="160"/>
      <c r="D60" s="160"/>
      <c r="E60" s="27">
        <v>210451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2989668.53</v>
      </c>
      <c r="F62" s="24" t="s">
        <v>0</v>
      </c>
    </row>
    <row r="63" spans="1:6" x14ac:dyDescent="0.25">
      <c r="A63" s="25" t="s">
        <v>39</v>
      </c>
      <c r="B63" s="141" t="s">
        <v>1845</v>
      </c>
      <c r="C63" s="142"/>
      <c r="D63" s="143"/>
      <c r="E63" s="29">
        <v>960</v>
      </c>
      <c r="F63" s="24"/>
    </row>
    <row r="64" spans="1:6" x14ac:dyDescent="0.25">
      <c r="A64" s="25" t="s">
        <v>0</v>
      </c>
      <c r="B64" s="199" t="s">
        <v>1849</v>
      </c>
      <c r="C64" s="200"/>
      <c r="D64" s="201"/>
      <c r="E64" s="28">
        <v>960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1846</v>
      </c>
      <c r="C85" s="132"/>
      <c r="D85" s="133"/>
      <c r="E85" s="33">
        <f>-E63+E62</f>
        <v>2988708.53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1850</v>
      </c>
      <c r="C98" s="108"/>
      <c r="D98" s="109"/>
      <c r="E98" s="46">
        <v>338</v>
      </c>
      <c r="F98" s="44"/>
    </row>
    <row r="99" spans="1:6" x14ac:dyDescent="0.25">
      <c r="A99" s="45" t="s">
        <v>0</v>
      </c>
      <c r="B99" s="98" t="s">
        <v>1851</v>
      </c>
      <c r="C99" s="99"/>
      <c r="D99" s="100"/>
      <c r="E99" s="47">
        <v>338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1852</v>
      </c>
      <c r="C104" s="102"/>
      <c r="D104" s="103"/>
      <c r="E104" s="52">
        <v>52601.8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85546875" customWidth="1"/>
    <col min="4" max="4" width="16.28515625" customWidth="1"/>
    <col min="5" max="5" width="18.7109375" customWidth="1"/>
    <col min="6" max="6" width="21.7109375" customWidth="1"/>
    <col min="7" max="7" width="15.710937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1822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1823</v>
      </c>
      <c r="C7" s="171"/>
      <c r="D7" s="172"/>
      <c r="E7" s="8">
        <v>56864493.530000001</v>
      </c>
      <c r="F7" s="9"/>
    </row>
    <row r="8" spans="1:6" x14ac:dyDescent="0.25">
      <c r="A8" s="7" t="s">
        <v>8</v>
      </c>
      <c r="B8" s="193" t="s">
        <v>1824</v>
      </c>
      <c r="C8" s="194"/>
      <c r="D8" s="195"/>
      <c r="E8" s="10">
        <v>39925.94</v>
      </c>
      <c r="F8" s="11"/>
    </row>
    <row r="9" spans="1:6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/>
      <c r="F13" s="9">
        <v>8536793.4000000004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/>
      <c r="F18" s="13">
        <v>3055479.44</v>
      </c>
    </row>
    <row r="19" spans="1:7" x14ac:dyDescent="0.25">
      <c r="A19" s="16">
        <v>2.1</v>
      </c>
      <c r="B19" s="161" t="s">
        <v>1834</v>
      </c>
      <c r="C19" s="162"/>
      <c r="D19" s="163"/>
      <c r="E19" s="9">
        <v>12990</v>
      </c>
      <c r="F19" s="17">
        <v>1788799.66</v>
      </c>
    </row>
    <row r="20" spans="1:7" x14ac:dyDescent="0.25">
      <c r="A20" s="12">
        <v>2.11</v>
      </c>
      <c r="B20" s="161" t="s">
        <v>1818</v>
      </c>
      <c r="C20" s="162"/>
      <c r="D20" s="163"/>
      <c r="E20" s="9"/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3650</v>
      </c>
      <c r="F24" s="13">
        <v>125863.32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1835</v>
      </c>
      <c r="C35" s="162"/>
      <c r="D35" s="163"/>
      <c r="E35" s="9"/>
      <c r="F35" s="13"/>
    </row>
    <row r="36" spans="1:6" x14ac:dyDescent="0.25">
      <c r="A36" s="14" t="s">
        <v>32</v>
      </c>
      <c r="B36" s="161" t="s">
        <v>871</v>
      </c>
      <c r="C36" s="162"/>
      <c r="D36" s="163"/>
      <c r="E36" s="9">
        <v>36275.94</v>
      </c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56904419.469999999</v>
      </c>
      <c r="F40" s="9" t="s">
        <v>0</v>
      </c>
    </row>
    <row r="41" spans="1:6" x14ac:dyDescent="0.25">
      <c r="A41" s="7" t="s">
        <v>39</v>
      </c>
      <c r="B41" s="173" t="s">
        <v>1825</v>
      </c>
      <c r="C41" s="174"/>
      <c r="D41" s="175"/>
      <c r="E41" s="20">
        <v>4248957.07</v>
      </c>
      <c r="F41" s="9" t="s">
        <v>0</v>
      </c>
    </row>
    <row r="42" spans="1:6" x14ac:dyDescent="0.25">
      <c r="A42" s="7"/>
      <c r="B42" s="161" t="s">
        <v>1830</v>
      </c>
      <c r="C42" s="162"/>
      <c r="D42" s="163"/>
      <c r="E42" s="21">
        <v>225588.25</v>
      </c>
      <c r="F42" s="9" t="s">
        <v>0</v>
      </c>
    </row>
    <row r="43" spans="1:6" x14ac:dyDescent="0.25">
      <c r="A43" s="7"/>
      <c r="B43" s="161" t="s">
        <v>1831</v>
      </c>
      <c r="C43" s="162"/>
      <c r="D43" s="163"/>
      <c r="E43" s="21">
        <v>225588.25</v>
      </c>
      <c r="F43" s="13" t="s">
        <v>0</v>
      </c>
    </row>
    <row r="44" spans="1:6" x14ac:dyDescent="0.25">
      <c r="A44" s="7"/>
      <c r="B44" s="161" t="s">
        <v>1832</v>
      </c>
      <c r="C44" s="162"/>
      <c r="D44" s="163"/>
      <c r="E44" s="21">
        <v>36275.94</v>
      </c>
      <c r="F44" s="13" t="s">
        <v>0</v>
      </c>
    </row>
    <row r="45" spans="1:6" x14ac:dyDescent="0.25">
      <c r="A45" s="7"/>
      <c r="B45" s="167" t="s">
        <v>1836</v>
      </c>
      <c r="C45" s="168"/>
      <c r="D45" s="169"/>
      <c r="E45" s="9">
        <v>2560353.37</v>
      </c>
      <c r="F45" s="13"/>
    </row>
    <row r="46" spans="1:6" x14ac:dyDescent="0.25">
      <c r="A46" s="7"/>
      <c r="B46" s="161" t="s">
        <v>1837</v>
      </c>
      <c r="C46" s="162"/>
      <c r="D46" s="163"/>
      <c r="E46" s="9">
        <v>920639.54</v>
      </c>
      <c r="F46" s="13" t="s">
        <v>0</v>
      </c>
    </row>
    <row r="47" spans="1:6" x14ac:dyDescent="0.25">
      <c r="A47" s="7"/>
      <c r="B47" s="161" t="s">
        <v>1838</v>
      </c>
      <c r="C47" s="162"/>
      <c r="D47" s="163"/>
      <c r="E47" s="9">
        <v>280512.71999999997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1826</v>
      </c>
      <c r="C57" s="154"/>
      <c r="D57" s="155"/>
      <c r="E57" s="22">
        <f>-E41+E40</f>
        <v>52655462.399999999</v>
      </c>
      <c r="F57" s="22">
        <f>SUM(F8:F56)</f>
        <v>52655462.399999991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1823</v>
      </c>
      <c r="C59" s="129"/>
      <c r="D59" s="129"/>
      <c r="E59" s="26">
        <v>2355995.4700000002</v>
      </c>
      <c r="F59" s="24"/>
    </row>
    <row r="60" spans="1:6" x14ac:dyDescent="0.25">
      <c r="A60" s="25" t="s">
        <v>8</v>
      </c>
      <c r="B60" s="159" t="s">
        <v>1827</v>
      </c>
      <c r="C60" s="160"/>
      <c r="D60" s="160"/>
      <c r="E60" s="27">
        <v>459498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2815493.47</v>
      </c>
      <c r="F62" s="24" t="s">
        <v>0</v>
      </c>
    </row>
    <row r="63" spans="1:6" x14ac:dyDescent="0.25">
      <c r="A63" s="25" t="s">
        <v>39</v>
      </c>
      <c r="B63" s="141" t="s">
        <v>1828</v>
      </c>
      <c r="C63" s="142"/>
      <c r="D63" s="143"/>
      <c r="E63" s="29">
        <v>36275.94</v>
      </c>
      <c r="F63" s="24"/>
    </row>
    <row r="64" spans="1:6" x14ac:dyDescent="0.25">
      <c r="A64" s="25" t="s">
        <v>0</v>
      </c>
      <c r="B64" s="199" t="s">
        <v>1833</v>
      </c>
      <c r="C64" s="200"/>
      <c r="D64" s="201"/>
      <c r="E64" s="28">
        <v>36275.94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1829</v>
      </c>
      <c r="C85" s="132"/>
      <c r="D85" s="133"/>
      <c r="E85" s="33">
        <f>-E63+E62</f>
        <v>2779217.5300000003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1716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/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1731</v>
      </c>
      <c r="C104" s="102"/>
      <c r="D104" s="103"/>
      <c r="E104" s="52">
        <v>52263.8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workbookViewId="0">
      <selection sqref="A1:F113"/>
    </sheetView>
  </sheetViews>
  <sheetFormatPr defaultRowHeight="15" x14ac:dyDescent="0.25"/>
  <cols>
    <col min="3" max="3" width="11.7109375" customWidth="1"/>
    <col min="4" max="4" width="24" customWidth="1"/>
    <col min="5" max="5" width="20.140625" customWidth="1"/>
    <col min="6" max="6" width="21.42578125" customWidth="1"/>
    <col min="7" max="7" width="14.140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1809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1810</v>
      </c>
      <c r="C7" s="171"/>
      <c r="D7" s="172"/>
      <c r="E7" s="8">
        <v>56835317.82</v>
      </c>
      <c r="F7" s="9"/>
    </row>
    <row r="8" spans="1:7" x14ac:dyDescent="0.25">
      <c r="A8" s="7" t="s">
        <v>8</v>
      </c>
      <c r="B8" s="193" t="s">
        <v>1811</v>
      </c>
      <c r="C8" s="194"/>
      <c r="D8" s="195"/>
      <c r="E8" s="10">
        <v>8826859.8300000001</v>
      </c>
      <c r="F8" s="11"/>
    </row>
    <row r="9" spans="1:7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/>
      <c r="F10" s="13">
        <v>4270567.55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>
        <v>7458083.3300000001</v>
      </c>
      <c r="F13" s="9">
        <v>8817306.1199999992</v>
      </c>
      <c r="G13" s="63"/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</row>
    <row r="18" spans="1:7" x14ac:dyDescent="0.25">
      <c r="A18" s="12">
        <v>2.9</v>
      </c>
      <c r="B18" s="161" t="s">
        <v>1817</v>
      </c>
      <c r="C18" s="162"/>
      <c r="D18" s="163"/>
      <c r="E18" s="9">
        <v>915750</v>
      </c>
      <c r="F18" s="13">
        <v>3976118.98</v>
      </c>
      <c r="G18" s="63"/>
    </row>
    <row r="19" spans="1:7" x14ac:dyDescent="0.25">
      <c r="A19" s="16">
        <v>2.1</v>
      </c>
      <c r="B19" s="161" t="s">
        <v>1797</v>
      </c>
      <c r="C19" s="162"/>
      <c r="D19" s="163"/>
      <c r="E19" s="9"/>
      <c r="F19" s="17">
        <v>4336162.03</v>
      </c>
    </row>
    <row r="20" spans="1:7" x14ac:dyDescent="0.25">
      <c r="A20" s="12">
        <v>2.11</v>
      </c>
      <c r="B20" s="161" t="s">
        <v>1818</v>
      </c>
      <c r="C20" s="162"/>
      <c r="D20" s="163"/>
      <c r="E20" s="9">
        <v>451176.5</v>
      </c>
      <c r="F20" s="9">
        <v>451176.5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1850</v>
      </c>
      <c r="F24" s="13">
        <v>122213.32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/>
      <c r="F28" s="13"/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1799</v>
      </c>
      <c r="C35" s="162"/>
      <c r="D35" s="163"/>
      <c r="E35" s="9">
        <v>12990</v>
      </c>
      <c r="F35" s="13">
        <v>12990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-0.42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65662177.649999999</v>
      </c>
      <c r="F40" s="9" t="s">
        <v>0</v>
      </c>
    </row>
    <row r="41" spans="1:6" x14ac:dyDescent="0.25">
      <c r="A41" s="7" t="s">
        <v>39</v>
      </c>
      <c r="B41" s="173" t="s">
        <v>1812</v>
      </c>
      <c r="C41" s="174"/>
      <c r="D41" s="175"/>
      <c r="E41" s="20">
        <v>8797684.1199999992</v>
      </c>
      <c r="F41" s="9" t="s">
        <v>0</v>
      </c>
    </row>
    <row r="42" spans="1:6" x14ac:dyDescent="0.25">
      <c r="A42" s="7"/>
      <c r="B42" s="161" t="s">
        <v>1819</v>
      </c>
      <c r="C42" s="162"/>
      <c r="D42" s="163"/>
      <c r="E42" s="21">
        <v>2442232.37</v>
      </c>
      <c r="F42" s="9" t="s">
        <v>0</v>
      </c>
    </row>
    <row r="43" spans="1:6" x14ac:dyDescent="0.25">
      <c r="A43" s="7"/>
      <c r="B43" s="161" t="s">
        <v>1820</v>
      </c>
      <c r="C43" s="162"/>
      <c r="D43" s="163"/>
      <c r="E43" s="21">
        <v>4102323.2</v>
      </c>
      <c r="F43" s="13" t="s">
        <v>0</v>
      </c>
    </row>
    <row r="44" spans="1:6" x14ac:dyDescent="0.25">
      <c r="A44" s="7"/>
      <c r="B44" s="161" t="s">
        <v>1821</v>
      </c>
      <c r="C44" s="162"/>
      <c r="D44" s="163"/>
      <c r="E44" s="21">
        <v>2253128.5499999998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1813</v>
      </c>
      <c r="C57" s="154"/>
      <c r="D57" s="155"/>
      <c r="E57" s="22">
        <f>-E41+E40</f>
        <v>56864493.530000001</v>
      </c>
      <c r="F57" s="22">
        <f>SUM(F8:F56)</f>
        <v>56864493.529999994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1810</v>
      </c>
      <c r="C59" s="129"/>
      <c r="D59" s="129"/>
      <c r="E59" s="26">
        <v>1973411.12</v>
      </c>
      <c r="F59" s="24"/>
    </row>
    <row r="60" spans="1:6" x14ac:dyDescent="0.25">
      <c r="A60" s="25" t="s">
        <v>8</v>
      </c>
      <c r="B60" s="159" t="s">
        <v>1814</v>
      </c>
      <c r="C60" s="160"/>
      <c r="D60" s="160"/>
      <c r="E60" s="27">
        <v>382584.35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2355995.4700000002</v>
      </c>
      <c r="F62" s="24" t="s">
        <v>0</v>
      </c>
    </row>
    <row r="63" spans="1:6" x14ac:dyDescent="0.25">
      <c r="A63" s="25" t="s">
        <v>39</v>
      </c>
      <c r="B63" s="141" t="s">
        <v>1815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1816</v>
      </c>
      <c r="C85" s="132"/>
      <c r="D85" s="133"/>
      <c r="E85" s="33">
        <f>-E63+E62</f>
        <v>2355995.4700000002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1716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/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1731</v>
      </c>
      <c r="C104" s="102"/>
      <c r="D104" s="103"/>
      <c r="E104" s="52">
        <v>52263.8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9" workbookViewId="0">
      <selection activeCell="F19" sqref="F19"/>
    </sheetView>
  </sheetViews>
  <sheetFormatPr defaultRowHeight="15" x14ac:dyDescent="0.25"/>
  <cols>
    <col min="3" max="3" width="14.42578125" customWidth="1"/>
    <col min="4" max="4" width="13.85546875" customWidth="1"/>
    <col min="5" max="5" width="20" customWidth="1"/>
    <col min="6" max="6" width="21.1406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1793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1794</v>
      </c>
      <c r="C7" s="171"/>
      <c r="D7" s="172"/>
      <c r="E7" s="8">
        <v>54304497.549999997</v>
      </c>
      <c r="F7" s="9"/>
    </row>
    <row r="8" spans="1:7" x14ac:dyDescent="0.25">
      <c r="A8" s="7" t="s">
        <v>8</v>
      </c>
      <c r="B8" s="193" t="s">
        <v>1795</v>
      </c>
      <c r="C8" s="194"/>
      <c r="D8" s="195"/>
      <c r="E8" s="10">
        <v>10830322.279999999</v>
      </c>
      <c r="F8" s="11"/>
    </row>
    <row r="9" spans="1:7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1796</v>
      </c>
      <c r="C10" s="162"/>
      <c r="D10" s="163"/>
      <c r="E10" s="9">
        <v>4186500</v>
      </c>
      <c r="F10" s="13">
        <v>4270567.55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7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 t="s">
        <v>0</v>
      </c>
      <c r="F13" s="9">
        <v>7714674.54</v>
      </c>
    </row>
    <row r="14" spans="1:7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7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 t="s">
        <v>0</v>
      </c>
      <c r="F17" s="13">
        <v>15669232.449999999</v>
      </c>
      <c r="G17" s="63" t="s">
        <v>0</v>
      </c>
    </row>
    <row r="18" spans="1:7" x14ac:dyDescent="0.25">
      <c r="A18" s="12">
        <v>2.9</v>
      </c>
      <c r="B18" s="161" t="s">
        <v>1758</v>
      </c>
      <c r="C18" s="162"/>
      <c r="D18" s="163"/>
      <c r="E18" s="9"/>
      <c r="F18" s="13">
        <v>3060368.98</v>
      </c>
    </row>
    <row r="19" spans="1:7" x14ac:dyDescent="0.25">
      <c r="A19" s="16">
        <v>2.1</v>
      </c>
      <c r="B19" s="161" t="s">
        <v>1797</v>
      </c>
      <c r="C19" s="162"/>
      <c r="D19" s="163"/>
      <c r="E19" s="9">
        <v>4185000</v>
      </c>
      <c r="F19" s="17">
        <v>4336162.03</v>
      </c>
      <c r="G19" s="63" t="s">
        <v>0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3600</v>
      </c>
      <c r="F24" s="13">
        <v>120363.32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1798</v>
      </c>
      <c r="C28" s="162"/>
      <c r="D28" s="163"/>
      <c r="E28" s="9">
        <v>2442232.2799999998</v>
      </c>
      <c r="F28" s="13">
        <v>2442232.2799999998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1799</v>
      </c>
      <c r="C35" s="162"/>
      <c r="D35" s="163"/>
      <c r="E35" s="9">
        <v>12990</v>
      </c>
      <c r="F35" s="13">
        <v>12990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65134819.829999998</v>
      </c>
      <c r="F40" s="9" t="s">
        <v>0</v>
      </c>
    </row>
    <row r="41" spans="1:6" x14ac:dyDescent="0.25">
      <c r="A41" s="7" t="s">
        <v>39</v>
      </c>
      <c r="B41" s="173" t="s">
        <v>1800</v>
      </c>
      <c r="C41" s="174"/>
      <c r="D41" s="175"/>
      <c r="E41" s="20">
        <v>8299502.0099999998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45698.18</v>
      </c>
      <c r="F42" s="9" t="s">
        <v>0</v>
      </c>
    </row>
    <row r="43" spans="1:6" x14ac:dyDescent="0.25">
      <c r="A43" s="7"/>
      <c r="B43" s="161" t="s">
        <v>1801</v>
      </c>
      <c r="C43" s="162"/>
      <c r="D43" s="163"/>
      <c r="E43" s="21">
        <v>8253803.8300000001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1802</v>
      </c>
      <c r="C57" s="154"/>
      <c r="D57" s="155"/>
      <c r="E57" s="22">
        <f>-E41+E40</f>
        <v>56835317.82</v>
      </c>
      <c r="F57" s="22">
        <f>+F39+F38+F35+F28+F26+F24+F19+F18+F17+F16+F14+F13+F11+F10</f>
        <v>56835317.82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1794</v>
      </c>
      <c r="C59" s="129"/>
      <c r="D59" s="129"/>
      <c r="E59" s="26">
        <v>1902510.66</v>
      </c>
      <c r="F59" s="24"/>
    </row>
    <row r="60" spans="1:6" x14ac:dyDescent="0.25">
      <c r="A60" s="25" t="s">
        <v>8</v>
      </c>
      <c r="B60" s="159" t="s">
        <v>1803</v>
      </c>
      <c r="C60" s="160"/>
      <c r="D60" s="160"/>
      <c r="E60" s="27">
        <v>148000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2050510.66</v>
      </c>
      <c r="F62" s="24" t="s">
        <v>0</v>
      </c>
    </row>
    <row r="63" spans="1:6" x14ac:dyDescent="0.25">
      <c r="A63" s="25" t="s">
        <v>39</v>
      </c>
      <c r="B63" s="141" t="s">
        <v>1804</v>
      </c>
      <c r="C63" s="142"/>
      <c r="D63" s="143"/>
      <c r="E63" s="29">
        <v>77099.539999999994</v>
      </c>
      <c r="F63" s="24"/>
    </row>
    <row r="64" spans="1:6" x14ac:dyDescent="0.25">
      <c r="A64" s="25" t="s">
        <v>0</v>
      </c>
      <c r="B64" s="199" t="s">
        <v>199</v>
      </c>
      <c r="C64" s="200"/>
      <c r="D64" s="201"/>
      <c r="E64" s="28">
        <v>11264.54</v>
      </c>
      <c r="F64" s="24"/>
    </row>
    <row r="65" spans="1:6" x14ac:dyDescent="0.25">
      <c r="A65" s="30"/>
      <c r="B65" s="199" t="s">
        <v>1805</v>
      </c>
      <c r="C65" s="200"/>
      <c r="D65" s="201"/>
      <c r="E65" s="28">
        <v>65835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1806</v>
      </c>
      <c r="C85" s="132"/>
      <c r="D85" s="133"/>
      <c r="E85" s="33">
        <f>-E63+E62</f>
        <v>1973411.1199999999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1808</v>
      </c>
      <c r="C87" s="127"/>
      <c r="D87" s="127"/>
      <c r="E87" s="37">
        <v>8114412.5099999998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30.75" customHeight="1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1807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1716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/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1731</v>
      </c>
      <c r="C104" s="102"/>
      <c r="D104" s="103"/>
      <c r="E104" s="52">
        <v>52263.8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76" workbookViewId="0">
      <selection activeCell="E90" sqref="E90"/>
    </sheetView>
  </sheetViews>
  <sheetFormatPr defaultRowHeight="15" x14ac:dyDescent="0.25"/>
  <cols>
    <col min="3" max="3" width="11.7109375" customWidth="1"/>
    <col min="4" max="4" width="12.5703125" customWidth="1"/>
    <col min="5" max="5" width="18.42578125" customWidth="1"/>
    <col min="6" max="6" width="19.42578125" customWidth="1"/>
    <col min="7" max="7" width="13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1775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1776</v>
      </c>
      <c r="C7" s="171"/>
      <c r="D7" s="172"/>
      <c r="E7" s="8">
        <v>50464297.799999997</v>
      </c>
      <c r="F7" s="9"/>
    </row>
    <row r="8" spans="1:6" x14ac:dyDescent="0.25">
      <c r="A8" s="7" t="s">
        <v>8</v>
      </c>
      <c r="B8" s="193" t="s">
        <v>1777</v>
      </c>
      <c r="C8" s="194"/>
      <c r="D8" s="195"/>
      <c r="E8" s="10">
        <v>6050841.6600000001</v>
      </c>
      <c r="F8" s="11"/>
    </row>
    <row r="9" spans="1:6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1725</v>
      </c>
      <c r="C10" s="162"/>
      <c r="D10" s="163"/>
      <c r="E10" s="9" t="s">
        <v>0</v>
      </c>
      <c r="F10" s="13">
        <v>84067.55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</row>
    <row r="12" spans="1:6" x14ac:dyDescent="0.25">
      <c r="A12" s="14">
        <v>2.4</v>
      </c>
      <c r="B12" s="161" t="s">
        <v>1759</v>
      </c>
      <c r="C12" s="162"/>
      <c r="D12" s="163"/>
      <c r="E12" s="9"/>
      <c r="F12" s="13">
        <v>0</v>
      </c>
    </row>
    <row r="13" spans="1:6" x14ac:dyDescent="0.25">
      <c r="A13" s="12">
        <v>2.4</v>
      </c>
      <c r="B13" s="161" t="s">
        <v>1717</v>
      </c>
      <c r="C13" s="162"/>
      <c r="D13" s="163"/>
      <c r="E13" s="9" t="s">
        <v>0</v>
      </c>
      <c r="F13" s="9">
        <v>7714674.54</v>
      </c>
    </row>
    <row r="14" spans="1:6" x14ac:dyDescent="0.25">
      <c r="A14" s="12">
        <v>2.5</v>
      </c>
      <c r="B14" s="161" t="s">
        <v>1760</v>
      </c>
      <c r="C14" s="162"/>
      <c r="D14" s="163"/>
      <c r="E14" s="9"/>
      <c r="F14" s="13">
        <v>33272.28</v>
      </c>
    </row>
    <row r="15" spans="1:6" x14ac:dyDescent="0.25">
      <c r="A15" s="12">
        <v>2.6</v>
      </c>
      <c r="B15" s="161" t="s">
        <v>1761</v>
      </c>
      <c r="C15" s="162"/>
      <c r="D15" s="163"/>
      <c r="E15" s="9"/>
      <c r="F15" s="15">
        <f>+E15</f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1783</v>
      </c>
      <c r="C17" s="162"/>
      <c r="D17" s="163"/>
      <c r="E17" s="9">
        <v>6048041.6600000001</v>
      </c>
      <c r="F17" s="13">
        <v>23923036.280000001</v>
      </c>
      <c r="G17" s="63"/>
    </row>
    <row r="18" spans="1:7" x14ac:dyDescent="0.25">
      <c r="A18" s="12">
        <v>2.9</v>
      </c>
      <c r="B18" s="161" t="s">
        <v>1758</v>
      </c>
      <c r="C18" s="162"/>
      <c r="D18" s="163"/>
      <c r="E18" s="9"/>
      <c r="F18" s="13">
        <v>3060368.98</v>
      </c>
    </row>
    <row r="19" spans="1:7" x14ac:dyDescent="0.25">
      <c r="A19" s="16">
        <v>2.1</v>
      </c>
      <c r="B19" s="161" t="s">
        <v>1735</v>
      </c>
      <c r="C19" s="162"/>
      <c r="D19" s="163"/>
      <c r="E19" s="9" t="s">
        <v>0</v>
      </c>
      <c r="F19" s="17">
        <v>196860.21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2800</v>
      </c>
      <c r="F24" s="13">
        <v>116763.32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56515139.459999993</v>
      </c>
      <c r="F40" s="9" t="s">
        <v>0</v>
      </c>
    </row>
    <row r="41" spans="1:6" x14ac:dyDescent="0.25">
      <c r="A41" s="7" t="s">
        <v>39</v>
      </c>
      <c r="B41" s="173" t="s">
        <v>1778</v>
      </c>
      <c r="C41" s="174"/>
      <c r="D41" s="175"/>
      <c r="E41" s="20">
        <v>2210641.91</v>
      </c>
      <c r="F41" s="9" t="s">
        <v>0</v>
      </c>
    </row>
    <row r="42" spans="1:6" x14ac:dyDescent="0.25">
      <c r="A42" s="7"/>
      <c r="B42" s="161" t="s">
        <v>1784</v>
      </c>
      <c r="C42" s="162"/>
      <c r="D42" s="163"/>
      <c r="E42" s="21">
        <v>24436.9</v>
      </c>
      <c r="F42" s="9" t="s">
        <v>0</v>
      </c>
    </row>
    <row r="43" spans="1:6" x14ac:dyDescent="0.25">
      <c r="A43" s="7"/>
      <c r="B43" s="161" t="s">
        <v>1785</v>
      </c>
      <c r="C43" s="162"/>
      <c r="D43" s="163"/>
      <c r="E43" s="21">
        <v>228467.63</v>
      </c>
      <c r="F43" s="13" t="s">
        <v>0</v>
      </c>
    </row>
    <row r="44" spans="1:6" x14ac:dyDescent="0.25">
      <c r="A44" s="7"/>
      <c r="B44" s="161" t="s">
        <v>1786</v>
      </c>
      <c r="C44" s="162"/>
      <c r="D44" s="163"/>
      <c r="E44" s="21">
        <v>251852.72</v>
      </c>
      <c r="F44" s="13" t="s">
        <v>0</v>
      </c>
    </row>
    <row r="45" spans="1:6" x14ac:dyDescent="0.25">
      <c r="A45" s="7"/>
      <c r="B45" s="167" t="s">
        <v>1455</v>
      </c>
      <c r="C45" s="168"/>
      <c r="D45" s="169"/>
      <c r="E45" s="9">
        <v>2541.66</v>
      </c>
      <c r="F45" s="13"/>
    </row>
    <row r="46" spans="1:6" x14ac:dyDescent="0.25">
      <c r="A46" s="7"/>
      <c r="B46" s="161" t="s">
        <v>1787</v>
      </c>
      <c r="C46" s="162"/>
      <c r="D46" s="163"/>
      <c r="E46" s="9">
        <v>1696745</v>
      </c>
      <c r="F46" s="13" t="s">
        <v>0</v>
      </c>
    </row>
    <row r="47" spans="1:6" x14ac:dyDescent="0.25">
      <c r="A47" s="7"/>
      <c r="B47" s="161" t="s">
        <v>1788</v>
      </c>
      <c r="C47" s="162"/>
      <c r="D47" s="163"/>
      <c r="E47" s="9">
        <v>6598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1779</v>
      </c>
      <c r="C57" s="154"/>
      <c r="D57" s="155"/>
      <c r="E57" s="22">
        <f>-E41+E40</f>
        <v>54304497.549999997</v>
      </c>
      <c r="F57" s="22">
        <f>+F39+F38+F26+F24+F19+F18+F17+F16+F15+F14+F13+F12+F11+F10</f>
        <v>54304497.550000004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1776</v>
      </c>
      <c r="C59" s="129"/>
      <c r="D59" s="129"/>
      <c r="E59" s="26">
        <v>1540510.66</v>
      </c>
      <c r="F59" s="24"/>
    </row>
    <row r="60" spans="1:6" x14ac:dyDescent="0.25">
      <c r="A60" s="25" t="s">
        <v>8</v>
      </c>
      <c r="B60" s="159" t="s">
        <v>1780</v>
      </c>
      <c r="C60" s="160"/>
      <c r="D60" s="160"/>
      <c r="E60" s="27">
        <v>362000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1902510.66</v>
      </c>
      <c r="F62" s="24" t="s">
        <v>0</v>
      </c>
    </row>
    <row r="63" spans="1:6" x14ac:dyDescent="0.25">
      <c r="A63" s="25" t="s">
        <v>39</v>
      </c>
      <c r="B63" s="141" t="s">
        <v>1781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1782</v>
      </c>
      <c r="C85" s="132"/>
      <c r="D85" s="133"/>
      <c r="E85" s="33">
        <f>-E63+E62</f>
        <v>1902510.66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1789</v>
      </c>
      <c r="C87" s="127"/>
      <c r="D87" s="127"/>
      <c r="E87" s="37">
        <v>7811616.8700000001</v>
      </c>
      <c r="F87" s="35"/>
    </row>
    <row r="88" spans="1:6" x14ac:dyDescent="0.25">
      <c r="A88" s="36" t="s">
        <v>8</v>
      </c>
      <c r="B88" s="110" t="s">
        <v>1790</v>
      </c>
      <c r="C88" s="111"/>
      <c r="D88" s="112"/>
      <c r="E88" s="37">
        <v>302795.64</v>
      </c>
      <c r="F88" s="35"/>
    </row>
    <row r="89" spans="1:6" x14ac:dyDescent="0.25">
      <c r="A89" s="36"/>
      <c r="B89" s="110" t="s">
        <v>1791</v>
      </c>
      <c r="C89" s="111"/>
      <c r="D89" s="112"/>
      <c r="E89" s="38">
        <v>302795.64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ht="28.5" customHeight="1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1792</v>
      </c>
      <c r="C95" s="117"/>
      <c r="D95" s="117"/>
      <c r="E95" s="41">
        <f>+E88+E87</f>
        <v>8114412.5099999998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1716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/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1731</v>
      </c>
      <c r="C104" s="102"/>
      <c r="D104" s="103"/>
      <c r="E104" s="52">
        <v>52263.8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13:D11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3"/>
  <sheetViews>
    <sheetView topLeftCell="A16" workbookViewId="0">
      <selection activeCell="F24" sqref="F24"/>
    </sheetView>
  </sheetViews>
  <sheetFormatPr defaultRowHeight="15" x14ac:dyDescent="0.25"/>
  <cols>
    <col min="2" max="2" width="16.28515625" customWidth="1"/>
    <col min="3" max="3" width="12.42578125" customWidth="1"/>
    <col min="4" max="4" width="11.85546875" customWidth="1"/>
    <col min="5" max="5" width="19.85546875" customWidth="1"/>
    <col min="6" max="6" width="23.5703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1750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1751</v>
      </c>
      <c r="C7" s="171"/>
      <c r="D7" s="172"/>
      <c r="E7" s="8">
        <v>47522979.200000003</v>
      </c>
      <c r="F7" s="9"/>
    </row>
    <row r="8" spans="1:7" x14ac:dyDescent="0.25">
      <c r="A8" s="7" t="s">
        <v>8</v>
      </c>
      <c r="B8" s="193" t="s">
        <v>1752</v>
      </c>
      <c r="C8" s="194"/>
      <c r="D8" s="195"/>
      <c r="E8" s="10">
        <v>7482525.96</v>
      </c>
      <c r="F8" s="11"/>
    </row>
    <row r="9" spans="1:7" x14ac:dyDescent="0.25">
      <c r="A9" s="12">
        <v>2.1</v>
      </c>
      <c r="B9" s="161" t="s">
        <v>1734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1725</v>
      </c>
      <c r="C10" s="162"/>
      <c r="D10" s="163"/>
      <c r="E10" s="9" t="s">
        <v>0</v>
      </c>
      <c r="F10" s="13">
        <v>84067.55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 t="s">
        <v>0</v>
      </c>
      <c r="F11" s="13">
        <v>15739596.810000001</v>
      </c>
      <c r="G11" s="63" t="s">
        <v>0</v>
      </c>
    </row>
    <row r="12" spans="1:7" x14ac:dyDescent="0.25">
      <c r="A12" s="14">
        <v>2.4</v>
      </c>
      <c r="B12" s="161" t="s">
        <v>1759</v>
      </c>
      <c r="C12" s="162"/>
      <c r="D12" s="163"/>
      <c r="E12" s="9">
        <v>228467.63</v>
      </c>
      <c r="F12" s="13">
        <f>+E12</f>
        <v>228467.63</v>
      </c>
    </row>
    <row r="13" spans="1:7" x14ac:dyDescent="0.25">
      <c r="A13" s="12">
        <v>2.4</v>
      </c>
      <c r="B13" s="161" t="s">
        <v>1717</v>
      </c>
      <c r="C13" s="162"/>
      <c r="D13" s="163"/>
      <c r="E13" s="9" t="s">
        <v>0</v>
      </c>
      <c r="F13" s="9">
        <v>7714674.54</v>
      </c>
    </row>
    <row r="14" spans="1:7" x14ac:dyDescent="0.25">
      <c r="A14" s="12">
        <v>2.5</v>
      </c>
      <c r="B14" s="161" t="s">
        <v>1760</v>
      </c>
      <c r="C14" s="162"/>
      <c r="D14" s="163"/>
      <c r="E14" s="9">
        <v>285125</v>
      </c>
      <c r="F14" s="13">
        <f>+E14</f>
        <v>285125</v>
      </c>
    </row>
    <row r="15" spans="1:7" x14ac:dyDescent="0.25">
      <c r="A15" s="12">
        <v>2.6</v>
      </c>
      <c r="B15" s="161" t="s">
        <v>1761</v>
      </c>
      <c r="C15" s="162"/>
      <c r="D15" s="163"/>
      <c r="E15" s="9">
        <v>2541.66</v>
      </c>
      <c r="F15" s="15">
        <f>+E15</f>
        <v>2541.66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1762</v>
      </c>
      <c r="C17" s="162"/>
      <c r="D17" s="163"/>
      <c r="E17" s="9">
        <v>6048041.6699999999</v>
      </c>
      <c r="F17" s="13">
        <v>17874994.620000001</v>
      </c>
      <c r="G17" s="63" t="s">
        <v>0</v>
      </c>
    </row>
    <row r="18" spans="1:7" x14ac:dyDescent="0.25">
      <c r="A18" s="12">
        <v>2.9</v>
      </c>
      <c r="B18" s="161" t="s">
        <v>1758</v>
      </c>
      <c r="C18" s="162"/>
      <c r="D18" s="163"/>
      <c r="E18" s="9">
        <v>915750</v>
      </c>
      <c r="F18" s="13">
        <v>3084805.88</v>
      </c>
      <c r="G18" s="63" t="s">
        <v>0</v>
      </c>
    </row>
    <row r="19" spans="1:7" x14ac:dyDescent="0.25">
      <c r="A19" s="16">
        <v>2.1</v>
      </c>
      <c r="B19" s="161" t="s">
        <v>1735</v>
      </c>
      <c r="C19" s="162"/>
      <c r="D19" s="163"/>
      <c r="E19" s="9" t="s">
        <v>0</v>
      </c>
      <c r="F19" s="17">
        <v>1900203.21</v>
      </c>
      <c r="G19" s="63" t="s">
        <v>0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2600</v>
      </c>
      <c r="F24" s="13">
        <v>113963.32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55005505.160000004</v>
      </c>
      <c r="F40" s="9" t="s">
        <v>0</v>
      </c>
    </row>
    <row r="41" spans="1:6" x14ac:dyDescent="0.25">
      <c r="A41" s="7" t="s">
        <v>39</v>
      </c>
      <c r="B41" s="173" t="s">
        <v>1753</v>
      </c>
      <c r="C41" s="174"/>
      <c r="D41" s="175"/>
      <c r="E41" s="20">
        <v>4541207.3600000003</v>
      </c>
      <c r="F41" s="9" t="s">
        <v>0</v>
      </c>
    </row>
    <row r="42" spans="1:6" x14ac:dyDescent="0.25">
      <c r="A42" s="7"/>
      <c r="B42" s="161" t="s">
        <v>1763</v>
      </c>
      <c r="C42" s="162"/>
      <c r="D42" s="163"/>
      <c r="E42" s="21">
        <v>900000</v>
      </c>
      <c r="F42" s="9" t="s">
        <v>0</v>
      </c>
    </row>
    <row r="43" spans="1:6" x14ac:dyDescent="0.25">
      <c r="A43" s="7"/>
      <c r="B43" s="161" t="s">
        <v>160</v>
      </c>
      <c r="C43" s="162"/>
      <c r="D43" s="163"/>
      <c r="E43" s="21">
        <v>124356.84</v>
      </c>
      <c r="F43" s="13" t="s">
        <v>0</v>
      </c>
    </row>
    <row r="44" spans="1:6" x14ac:dyDescent="0.25">
      <c r="A44" s="7"/>
      <c r="B44" s="161" t="s">
        <v>588</v>
      </c>
      <c r="C44" s="162"/>
      <c r="D44" s="163"/>
      <c r="E44" s="21">
        <v>2175134.0699999998</v>
      </c>
      <c r="F44" s="13" t="s">
        <v>0</v>
      </c>
    </row>
    <row r="45" spans="1:6" x14ac:dyDescent="0.25">
      <c r="A45" s="7"/>
      <c r="B45" s="167" t="s">
        <v>1764</v>
      </c>
      <c r="C45" s="168"/>
      <c r="D45" s="169"/>
      <c r="E45" s="9">
        <v>210443.03</v>
      </c>
      <c r="F45" s="13"/>
    </row>
    <row r="46" spans="1:6" x14ac:dyDescent="0.25">
      <c r="A46" s="7"/>
      <c r="B46" s="161" t="s">
        <v>1765</v>
      </c>
      <c r="C46" s="162"/>
      <c r="D46" s="163"/>
      <c r="E46" s="9">
        <v>1131273.42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1754</v>
      </c>
      <c r="C57" s="154"/>
      <c r="D57" s="155"/>
      <c r="E57" s="22">
        <f>-E41+E40</f>
        <v>50464297.800000004</v>
      </c>
      <c r="F57" s="22">
        <f>+F39+F38+F26+F24+F19+F18+F17+F16+F15+F14+F13+F12+F11+F10</f>
        <v>50464297.800000004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1751</v>
      </c>
      <c r="C59" s="129"/>
      <c r="D59" s="129"/>
      <c r="E59" s="26">
        <v>1264458.44</v>
      </c>
      <c r="F59" s="24"/>
    </row>
    <row r="60" spans="1:7" x14ac:dyDescent="0.25">
      <c r="A60" s="25" t="s">
        <v>8</v>
      </c>
      <c r="B60" s="159" t="s">
        <v>1755</v>
      </c>
      <c r="C60" s="160"/>
      <c r="D60" s="160"/>
      <c r="E60" s="27">
        <v>301292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1565750.44</v>
      </c>
      <c r="F62" s="24" t="s">
        <v>0</v>
      </c>
    </row>
    <row r="63" spans="1:7" x14ac:dyDescent="0.25">
      <c r="A63" s="25" t="s">
        <v>39</v>
      </c>
      <c r="B63" s="141" t="s">
        <v>1756</v>
      </c>
      <c r="C63" s="142"/>
      <c r="D63" s="143"/>
      <c r="E63" s="29">
        <v>25239.78</v>
      </c>
      <c r="F63" s="24"/>
    </row>
    <row r="64" spans="1:7" x14ac:dyDescent="0.25">
      <c r="A64" s="25" t="s">
        <v>0</v>
      </c>
      <c r="B64" s="199" t="s">
        <v>1766</v>
      </c>
      <c r="C64" s="200"/>
      <c r="D64" s="201"/>
      <c r="E64" s="28">
        <v>4734.78</v>
      </c>
      <c r="F64" s="24"/>
    </row>
    <row r="65" spans="1:6" x14ac:dyDescent="0.25">
      <c r="A65" s="30"/>
      <c r="B65" s="199" t="s">
        <v>1767</v>
      </c>
      <c r="C65" s="200"/>
      <c r="D65" s="201"/>
      <c r="E65" s="28">
        <v>16905</v>
      </c>
      <c r="F65" s="24" t="s">
        <v>0</v>
      </c>
    </row>
    <row r="66" spans="1:6" x14ac:dyDescent="0.25">
      <c r="A66" s="25" t="s">
        <v>0</v>
      </c>
      <c r="B66" s="150" t="s">
        <v>1768</v>
      </c>
      <c r="C66" s="151"/>
      <c r="D66" s="152"/>
      <c r="E66" s="28">
        <v>3600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1757</v>
      </c>
      <c r="C85" s="132"/>
      <c r="D85" s="133"/>
      <c r="E85" s="33">
        <f>-E63+E62</f>
        <v>1540510.66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1769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1770</v>
      </c>
      <c r="C88" s="111"/>
      <c r="D88" s="112"/>
      <c r="E88" s="37">
        <v>995900</v>
      </c>
      <c r="F88" s="35"/>
    </row>
    <row r="89" spans="1:6" x14ac:dyDescent="0.25">
      <c r="A89" s="36"/>
      <c r="B89" s="110" t="s">
        <v>1771</v>
      </c>
      <c r="C89" s="111"/>
      <c r="D89" s="112"/>
      <c r="E89" s="38">
        <v>900000</v>
      </c>
      <c r="F89" s="35"/>
    </row>
    <row r="90" spans="1:6" x14ac:dyDescent="0.25">
      <c r="A90" s="36"/>
      <c r="B90" s="110" t="s">
        <v>1772</v>
      </c>
      <c r="C90" s="111"/>
      <c r="D90" s="112"/>
      <c r="E90" s="38">
        <v>50000</v>
      </c>
      <c r="F90" s="35"/>
    </row>
    <row r="91" spans="1:6" x14ac:dyDescent="0.25">
      <c r="A91" s="36"/>
      <c r="B91" s="110" t="s">
        <v>1773</v>
      </c>
      <c r="C91" s="111"/>
      <c r="D91" s="112"/>
      <c r="E91" s="38">
        <v>45900</v>
      </c>
      <c r="F91" s="35"/>
    </row>
    <row r="92" spans="1:6" x14ac:dyDescent="0.25">
      <c r="A92" s="39" t="s">
        <v>37</v>
      </c>
      <c r="B92" s="113" t="s">
        <v>1378</v>
      </c>
      <c r="C92" s="114"/>
      <c r="D92" s="115"/>
      <c r="E92" s="40">
        <v>0</v>
      </c>
      <c r="F92" s="35"/>
    </row>
    <row r="93" spans="1:6" x14ac:dyDescent="0.25">
      <c r="A93" s="39"/>
      <c r="B93" s="110"/>
      <c r="C93" s="111"/>
      <c r="D93" s="111"/>
      <c r="E93" s="38"/>
      <c r="F93" s="35"/>
    </row>
    <row r="94" spans="1:6" x14ac:dyDescent="0.25">
      <c r="A94" s="39"/>
      <c r="B94" s="110"/>
      <c r="C94" s="111"/>
      <c r="D94" s="111"/>
      <c r="E94" s="37"/>
      <c r="F94" s="35"/>
    </row>
    <row r="95" spans="1:6" x14ac:dyDescent="0.25">
      <c r="A95" s="39"/>
      <c r="B95" s="116" t="s">
        <v>1774</v>
      </c>
      <c r="C95" s="117"/>
      <c r="D95" s="117"/>
      <c r="E95" s="41">
        <f>+E88+E87</f>
        <v>7811616.8700000001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1730</v>
      </c>
      <c r="C97" s="99"/>
      <c r="D97" s="100"/>
      <c r="E97" s="43">
        <v>52263.8</v>
      </c>
      <c r="F97" s="44"/>
    </row>
    <row r="98" spans="1:6" x14ac:dyDescent="0.25">
      <c r="A98" s="45"/>
      <c r="B98" s="107" t="s">
        <v>1716</v>
      </c>
      <c r="C98" s="108"/>
      <c r="D98" s="109"/>
      <c r="E98" s="46">
        <v>0</v>
      </c>
      <c r="F98" s="44"/>
    </row>
    <row r="99" spans="1:6" x14ac:dyDescent="0.25">
      <c r="A99" s="45" t="s">
        <v>0</v>
      </c>
      <c r="B99" s="98" t="s">
        <v>1714</v>
      </c>
      <c r="C99" s="99"/>
      <c r="D99" s="100"/>
      <c r="E99" s="47" t="s">
        <v>0</v>
      </c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1731</v>
      </c>
      <c r="C104" s="102"/>
      <c r="D104" s="103"/>
      <c r="E104" s="52">
        <v>52263.8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</sheetData>
  <mergeCells count="110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5:D95"/>
    <mergeCell ref="A96:D96"/>
    <mergeCell ref="B97:D97"/>
    <mergeCell ref="B98:D98"/>
    <mergeCell ref="B99:D99"/>
    <mergeCell ref="B100:D100"/>
    <mergeCell ref="B88:D88"/>
    <mergeCell ref="B89:D89"/>
    <mergeCell ref="B90:D90"/>
    <mergeCell ref="B92:D92"/>
    <mergeCell ref="B93:D93"/>
    <mergeCell ref="B94:D94"/>
    <mergeCell ref="B91:D91"/>
    <mergeCell ref="B113:D113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A105:D105"/>
    <mergeCell ref="B106:D10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3" max="3" width="13.7109375" customWidth="1"/>
    <col min="4" max="4" width="16.140625" customWidth="1"/>
    <col min="5" max="5" width="19.5703125" customWidth="1"/>
    <col min="6" max="6" width="21.4257812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1732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1733</v>
      </c>
      <c r="C7" s="171"/>
      <c r="D7" s="172"/>
      <c r="E7" s="8">
        <v>48833904.759999998</v>
      </c>
      <c r="F7" s="9"/>
    </row>
    <row r="8" spans="1:7" x14ac:dyDescent="0.25">
      <c r="A8" s="7" t="s">
        <v>8</v>
      </c>
      <c r="B8" s="193" t="s">
        <v>1745</v>
      </c>
      <c r="C8" s="194"/>
      <c r="D8" s="195"/>
      <c r="E8" s="10">
        <v>33596986.710000001</v>
      </c>
      <c r="F8" s="11"/>
    </row>
    <row r="9" spans="1:7" x14ac:dyDescent="0.25">
      <c r="A9" s="12">
        <v>2.1</v>
      </c>
      <c r="B9" s="161" t="s">
        <v>1734</v>
      </c>
      <c r="C9" s="162"/>
      <c r="D9" s="163"/>
      <c r="E9" s="9">
        <v>29286329.870000001</v>
      </c>
      <c r="F9" s="9">
        <v>0</v>
      </c>
    </row>
    <row r="10" spans="1:7" x14ac:dyDescent="0.25">
      <c r="A10" s="12">
        <v>2.2000000000000002</v>
      </c>
      <c r="B10" s="161" t="s">
        <v>1725</v>
      </c>
      <c r="C10" s="162"/>
      <c r="D10" s="163"/>
      <c r="E10" s="9" t="s">
        <v>0</v>
      </c>
      <c r="F10" s="13">
        <v>84067.55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>
        <v>124356.84</v>
      </c>
      <c r="F11" s="13">
        <v>15863953.65</v>
      </c>
      <c r="G11" s="63" t="s">
        <v>0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 t="s">
        <v>0</v>
      </c>
      <c r="F13" s="9">
        <v>7714674.54</v>
      </c>
      <c r="G13" s="63" t="s">
        <v>0</v>
      </c>
    </row>
    <row r="14" spans="1:7" x14ac:dyDescent="0.25">
      <c r="A14" s="12">
        <v>2.5</v>
      </c>
      <c r="B14" s="161" t="s">
        <v>1691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12958226.369999999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1735</v>
      </c>
      <c r="C19" s="162"/>
      <c r="D19" s="163"/>
      <c r="E19" s="9">
        <v>4185000</v>
      </c>
      <c r="F19" s="17">
        <v>4285780.3099999996</v>
      </c>
      <c r="G19" s="63" t="s">
        <v>0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1300</v>
      </c>
      <c r="F24" s="13">
        <v>111363.32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82430891.469999999</v>
      </c>
      <c r="F40" s="9" t="s">
        <v>0</v>
      </c>
    </row>
    <row r="41" spans="1:6" x14ac:dyDescent="0.25">
      <c r="A41" s="7" t="s">
        <v>39</v>
      </c>
      <c r="B41" s="173" t="s">
        <v>1746</v>
      </c>
      <c r="C41" s="174"/>
      <c r="D41" s="175"/>
      <c r="E41" s="20">
        <v>34907912.270000003</v>
      </c>
      <c r="F41" s="9" t="s">
        <v>0</v>
      </c>
    </row>
    <row r="42" spans="1:6" x14ac:dyDescent="0.25">
      <c r="A42" s="7"/>
      <c r="B42" s="161" t="s">
        <v>1736</v>
      </c>
      <c r="C42" s="162"/>
      <c r="D42" s="163"/>
      <c r="E42" s="21">
        <v>935574.97</v>
      </c>
      <c r="F42" s="9" t="s">
        <v>0</v>
      </c>
    </row>
    <row r="43" spans="1:6" x14ac:dyDescent="0.25">
      <c r="A43" s="7"/>
      <c r="B43" s="161" t="s">
        <v>1737</v>
      </c>
      <c r="C43" s="162"/>
      <c r="D43" s="163"/>
      <c r="E43" s="21">
        <v>37469</v>
      </c>
      <c r="F43" s="13" t="s">
        <v>0</v>
      </c>
    </row>
    <row r="44" spans="1:6" x14ac:dyDescent="0.25">
      <c r="A44" s="7"/>
      <c r="B44" s="161" t="s">
        <v>1738</v>
      </c>
      <c r="C44" s="162"/>
      <c r="D44" s="163"/>
      <c r="E44" s="21">
        <v>4199155.51</v>
      </c>
      <c r="F44" s="13" t="s">
        <v>0</v>
      </c>
    </row>
    <row r="45" spans="1:6" x14ac:dyDescent="0.25">
      <c r="A45" s="7"/>
      <c r="B45" s="167" t="s">
        <v>1739</v>
      </c>
      <c r="C45" s="168"/>
      <c r="D45" s="169"/>
      <c r="E45" s="9">
        <v>449382.92</v>
      </c>
      <c r="F45" s="13"/>
    </row>
    <row r="46" spans="1:6" x14ac:dyDescent="0.25">
      <c r="A46" s="7"/>
      <c r="B46" s="161" t="s">
        <v>1740</v>
      </c>
      <c r="C46" s="162"/>
      <c r="D46" s="163"/>
      <c r="E46" s="9">
        <v>29286329.870000001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1747</v>
      </c>
      <c r="C57" s="154"/>
      <c r="D57" s="155"/>
      <c r="E57" s="22">
        <f>-E41+E40</f>
        <v>47522979.199999996</v>
      </c>
      <c r="F57" s="22">
        <f>+F39+F38+F37+F26+F24+F19+F18+F17+F16+F13+F11+F10</f>
        <v>47522979.199999996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1733</v>
      </c>
      <c r="C59" s="129"/>
      <c r="D59" s="129"/>
      <c r="E59" s="26">
        <v>1727066.81</v>
      </c>
      <c r="F59" s="24"/>
    </row>
    <row r="60" spans="1:6" x14ac:dyDescent="0.25">
      <c r="A60" s="25" t="s">
        <v>8</v>
      </c>
      <c r="B60" s="159" t="s">
        <v>1741</v>
      </c>
      <c r="C60" s="160"/>
      <c r="D60" s="160"/>
      <c r="E60" s="27">
        <v>480653.3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2207720.11</v>
      </c>
      <c r="F62" s="24" t="s">
        <v>0</v>
      </c>
    </row>
    <row r="63" spans="1:6" x14ac:dyDescent="0.25">
      <c r="A63" s="25" t="s">
        <v>39</v>
      </c>
      <c r="B63" s="141" t="s">
        <v>1742</v>
      </c>
      <c r="C63" s="142"/>
      <c r="D63" s="143"/>
      <c r="E63" s="29">
        <v>943261.67</v>
      </c>
      <c r="F63" s="24"/>
    </row>
    <row r="64" spans="1:6" x14ac:dyDescent="0.25">
      <c r="A64" s="25" t="s">
        <v>0</v>
      </c>
      <c r="B64" s="199" t="s">
        <v>1743</v>
      </c>
      <c r="C64" s="200"/>
      <c r="D64" s="201"/>
      <c r="E64" s="28">
        <v>39472.44</v>
      </c>
      <c r="F64" s="24"/>
    </row>
    <row r="65" spans="1:6" x14ac:dyDescent="0.25">
      <c r="A65" s="30"/>
      <c r="B65" s="199" t="s">
        <v>1748</v>
      </c>
      <c r="C65" s="200"/>
      <c r="D65" s="201"/>
      <c r="E65" s="28">
        <v>767789.23</v>
      </c>
      <c r="F65" s="24" t="s">
        <v>0</v>
      </c>
    </row>
    <row r="66" spans="1:6" x14ac:dyDescent="0.25">
      <c r="A66" s="25" t="s">
        <v>0</v>
      </c>
      <c r="B66" s="150" t="s">
        <v>1744</v>
      </c>
      <c r="C66" s="151"/>
      <c r="D66" s="152"/>
      <c r="E66" s="28">
        <v>136000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1749</v>
      </c>
      <c r="C85" s="132"/>
      <c r="D85" s="133"/>
      <c r="E85" s="33">
        <f>-E63+E62</f>
        <v>1264458.44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1730</v>
      </c>
      <c r="C96" s="99"/>
      <c r="D96" s="100"/>
      <c r="E96" s="43">
        <v>52263.8</v>
      </c>
      <c r="F96" s="44"/>
    </row>
    <row r="97" spans="1:6" x14ac:dyDescent="0.25">
      <c r="A97" s="45"/>
      <c r="B97" s="107" t="s">
        <v>1716</v>
      </c>
      <c r="C97" s="108"/>
      <c r="D97" s="109"/>
      <c r="E97" s="46">
        <v>0</v>
      </c>
      <c r="F97" s="44"/>
    </row>
    <row r="98" spans="1:6" x14ac:dyDescent="0.25">
      <c r="A98" s="45" t="s">
        <v>0</v>
      </c>
      <c r="B98" s="98" t="s">
        <v>1714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1731</v>
      </c>
      <c r="C103" s="102"/>
      <c r="D103" s="103"/>
      <c r="E103" s="52">
        <v>52263.8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4" workbookViewId="0">
      <selection sqref="A1:F112"/>
    </sheetView>
  </sheetViews>
  <sheetFormatPr defaultRowHeight="15" x14ac:dyDescent="0.25"/>
  <cols>
    <col min="2" max="2" width="16.140625" customWidth="1"/>
    <col min="3" max="3" width="13.28515625" customWidth="1"/>
    <col min="4" max="4" width="15.140625" customWidth="1"/>
    <col min="5" max="5" width="18.140625" customWidth="1"/>
    <col min="6" max="6" width="22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1718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1719</v>
      </c>
      <c r="C7" s="171"/>
      <c r="D7" s="172"/>
      <c r="E7" s="8">
        <v>43750900.539999999</v>
      </c>
      <c r="F7" s="9"/>
    </row>
    <row r="8" spans="1:7" x14ac:dyDescent="0.25">
      <c r="A8" s="7" t="s">
        <v>8</v>
      </c>
      <c r="B8" s="193" t="s">
        <v>1720</v>
      </c>
      <c r="C8" s="194"/>
      <c r="D8" s="195"/>
      <c r="E8" s="10">
        <v>5160643.97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1725</v>
      </c>
      <c r="C10" s="162"/>
      <c r="D10" s="163"/>
      <c r="E10" s="9">
        <v>4186500</v>
      </c>
      <c r="F10" s="13">
        <v>4283223.0599999996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 t="s">
        <v>0</v>
      </c>
      <c r="F13" s="9">
        <v>8164057.46</v>
      </c>
    </row>
    <row r="14" spans="1:7" x14ac:dyDescent="0.25">
      <c r="A14" s="12">
        <v>2.5</v>
      </c>
      <c r="B14" s="161" t="s">
        <v>1691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12958226.369999999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100780.31</v>
      </c>
      <c r="G19" s="63" t="s">
        <v>0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1724</v>
      </c>
      <c r="C21" s="162"/>
      <c r="D21" s="163"/>
      <c r="E21" s="9">
        <v>935574.97</v>
      </c>
      <c r="F21" s="13">
        <f>+E21</f>
        <v>935574.97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>
        <v>37469</v>
      </c>
      <c r="F23" s="13">
        <v>37469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1100</v>
      </c>
      <c r="F24" s="13">
        <v>110063.32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48911544.509999998</v>
      </c>
      <c r="F40" s="9" t="s">
        <v>0</v>
      </c>
    </row>
    <row r="41" spans="1:6" x14ac:dyDescent="0.25">
      <c r="A41" s="7" t="s">
        <v>39</v>
      </c>
      <c r="B41" s="173" t="s">
        <v>1721</v>
      </c>
      <c r="C41" s="174"/>
      <c r="D41" s="175"/>
      <c r="E41" s="20">
        <v>77639.75</v>
      </c>
      <c r="F41" s="9" t="s">
        <v>0</v>
      </c>
    </row>
    <row r="42" spans="1:6" x14ac:dyDescent="0.25">
      <c r="A42" s="7"/>
      <c r="B42" s="161" t="s">
        <v>1726</v>
      </c>
      <c r="C42" s="162"/>
      <c r="D42" s="163"/>
      <c r="E42" s="21">
        <v>55379.75</v>
      </c>
      <c r="F42" s="9" t="s">
        <v>0</v>
      </c>
    </row>
    <row r="43" spans="1:6" x14ac:dyDescent="0.25">
      <c r="A43" s="7"/>
      <c r="B43" s="161" t="s">
        <v>1727</v>
      </c>
      <c r="C43" s="162"/>
      <c r="D43" s="163"/>
      <c r="E43" s="21">
        <v>22260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1722</v>
      </c>
      <c r="C57" s="154"/>
      <c r="D57" s="155"/>
      <c r="E57" s="22">
        <f>-E41+E40</f>
        <v>48833904.759999998</v>
      </c>
      <c r="F57" s="22">
        <f>+F39+F38+F37+F26+F24+F23+F21+F20+F19+F18+F17+F16+F13+F11+F10</f>
        <v>48833904.759999998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1719</v>
      </c>
      <c r="C59" s="129"/>
      <c r="D59" s="129"/>
      <c r="E59" s="26">
        <v>1854721.85</v>
      </c>
      <c r="F59" s="24"/>
    </row>
    <row r="60" spans="1:6" x14ac:dyDescent="0.25">
      <c r="A60" s="25" t="s">
        <v>8</v>
      </c>
      <c r="B60" s="159" t="s">
        <v>1723</v>
      </c>
      <c r="C60" s="160"/>
      <c r="D60" s="160"/>
      <c r="E60" s="27">
        <v>169639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2024360.85</v>
      </c>
      <c r="F62" s="24" t="s">
        <v>0</v>
      </c>
    </row>
    <row r="63" spans="1:6" x14ac:dyDescent="0.25">
      <c r="A63" s="25" t="s">
        <v>39</v>
      </c>
      <c r="B63" s="141" t="s">
        <v>1728</v>
      </c>
      <c r="C63" s="142"/>
      <c r="D63" s="143"/>
      <c r="E63" s="29">
        <v>297294.03999999998</v>
      </c>
      <c r="F63" s="24"/>
    </row>
    <row r="64" spans="1:6" x14ac:dyDescent="0.25">
      <c r="A64" s="25" t="s">
        <v>0</v>
      </c>
      <c r="B64" s="199" t="s">
        <v>721</v>
      </c>
      <c r="C64" s="200"/>
      <c r="D64" s="201"/>
      <c r="E64" s="28">
        <v>16367.56</v>
      </c>
      <c r="F64" s="24"/>
    </row>
    <row r="65" spans="1:6" x14ac:dyDescent="0.25">
      <c r="A65" s="30"/>
      <c r="B65" s="199" t="s">
        <v>160</v>
      </c>
      <c r="C65" s="200"/>
      <c r="D65" s="201"/>
      <c r="E65" s="28">
        <v>196966.57</v>
      </c>
      <c r="F65" s="24" t="s">
        <v>0</v>
      </c>
    </row>
    <row r="66" spans="1:6" x14ac:dyDescent="0.25">
      <c r="A66" s="25" t="s">
        <v>0</v>
      </c>
      <c r="B66" s="150" t="s">
        <v>588</v>
      </c>
      <c r="C66" s="151"/>
      <c r="D66" s="152"/>
      <c r="E66" s="28">
        <v>83959.91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1729</v>
      </c>
      <c r="C85" s="132"/>
      <c r="D85" s="133"/>
      <c r="E85" s="33">
        <f>-E63+E62</f>
        <v>1727066.81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1730</v>
      </c>
      <c r="C96" s="99"/>
      <c r="D96" s="100"/>
      <c r="E96" s="43">
        <v>52263.8</v>
      </c>
      <c r="F96" s="44"/>
    </row>
    <row r="97" spans="1:6" x14ac:dyDescent="0.25">
      <c r="A97" s="45"/>
      <c r="B97" s="107" t="s">
        <v>1716</v>
      </c>
      <c r="C97" s="108"/>
      <c r="D97" s="109"/>
      <c r="E97" s="46">
        <v>0</v>
      </c>
      <c r="F97" s="44"/>
    </row>
    <row r="98" spans="1:6" x14ac:dyDescent="0.25">
      <c r="A98" s="45" t="s">
        <v>0</v>
      </c>
      <c r="B98" s="98" t="s">
        <v>1714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1731</v>
      </c>
      <c r="C103" s="102"/>
      <c r="D103" s="103"/>
      <c r="E103" s="52">
        <v>52263.8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88" workbookViewId="0">
      <selection activeCell="H23" sqref="H23"/>
    </sheetView>
  </sheetViews>
  <sheetFormatPr defaultRowHeight="15" x14ac:dyDescent="0.25"/>
  <cols>
    <col min="3" max="3" width="11.42578125" customWidth="1"/>
    <col min="4" max="4" width="21" customWidth="1"/>
    <col min="5" max="5" width="19.28515625" customWidth="1"/>
    <col min="6" max="6" width="22" customWidth="1"/>
    <col min="7" max="7" width="21.28515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1706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1707</v>
      </c>
      <c r="C7" s="171"/>
      <c r="D7" s="172"/>
      <c r="E7" s="8">
        <v>36291017.210000001</v>
      </c>
      <c r="F7" s="9"/>
    </row>
    <row r="8" spans="1:7" x14ac:dyDescent="0.25">
      <c r="A8" s="7" t="s">
        <v>8</v>
      </c>
      <c r="B8" s="193" t="s">
        <v>1708</v>
      </c>
      <c r="C8" s="194"/>
      <c r="D8" s="195"/>
      <c r="E8" s="10">
        <v>7459883.3300000001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1717</v>
      </c>
      <c r="C13" s="162"/>
      <c r="D13" s="163"/>
      <c r="E13" s="9">
        <v>7458083.3300000001</v>
      </c>
      <c r="F13" s="9">
        <v>8164057.46</v>
      </c>
      <c r="G13" s="63"/>
    </row>
    <row r="14" spans="1:7" x14ac:dyDescent="0.25">
      <c r="A14" s="12">
        <v>2.5</v>
      </c>
      <c r="B14" s="161" t="s">
        <v>1691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12958226.369999999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178420.06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1800</v>
      </c>
      <c r="F24" s="13">
        <v>108963.32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43750900.539999999</v>
      </c>
      <c r="F40" s="9" t="s">
        <v>0</v>
      </c>
    </row>
    <row r="41" spans="1:6" x14ac:dyDescent="0.25">
      <c r="A41" s="7" t="s">
        <v>39</v>
      </c>
      <c r="B41" s="173" t="s">
        <v>1709</v>
      </c>
      <c r="C41" s="174"/>
      <c r="D41" s="175"/>
      <c r="E41" s="20">
        <v>0</v>
      </c>
      <c r="F41" s="9" t="s">
        <v>0</v>
      </c>
    </row>
    <row r="42" spans="1:6" x14ac:dyDescent="0.25">
      <c r="A42" s="7"/>
      <c r="B42" s="161"/>
      <c r="C42" s="162"/>
      <c r="D42" s="163"/>
      <c r="E42" s="21"/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1710</v>
      </c>
      <c r="C57" s="154"/>
      <c r="D57" s="155"/>
      <c r="E57" s="22">
        <f>-E41+E40</f>
        <v>43750900.539999999</v>
      </c>
      <c r="F57" s="22">
        <f>SUM(F8:F56)</f>
        <v>43750900.540000007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1707</v>
      </c>
      <c r="C59" s="129"/>
      <c r="D59" s="129"/>
      <c r="E59" s="26">
        <v>1740481.85</v>
      </c>
      <c r="F59" s="24"/>
    </row>
    <row r="60" spans="1:6" x14ac:dyDescent="0.25">
      <c r="A60" s="25" t="s">
        <v>8</v>
      </c>
      <c r="B60" s="159" t="s">
        <v>1711</v>
      </c>
      <c r="C60" s="160"/>
      <c r="D60" s="160"/>
      <c r="E60" s="27">
        <v>114240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1854721.85</v>
      </c>
      <c r="F62" s="24" t="s">
        <v>0</v>
      </c>
    </row>
    <row r="63" spans="1:6" x14ac:dyDescent="0.25">
      <c r="A63" s="25" t="s">
        <v>39</v>
      </c>
      <c r="B63" s="141" t="s">
        <v>1712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 t="s">
        <v>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1713</v>
      </c>
      <c r="C85" s="132"/>
      <c r="D85" s="133"/>
      <c r="E85" s="33">
        <f>-E63+E62</f>
        <v>1854721.85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1716</v>
      </c>
      <c r="C97" s="108"/>
      <c r="D97" s="109"/>
      <c r="E97" s="46">
        <v>777</v>
      </c>
      <c r="F97" s="44"/>
    </row>
    <row r="98" spans="1:6" x14ac:dyDescent="0.25">
      <c r="A98" s="45" t="s">
        <v>0</v>
      </c>
      <c r="B98" s="98" t="s">
        <v>1714</v>
      </c>
      <c r="C98" s="99"/>
      <c r="D98" s="100"/>
      <c r="E98" s="47">
        <v>777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1715</v>
      </c>
      <c r="C103" s="102"/>
      <c r="D103" s="103"/>
      <c r="E103" s="52">
        <v>52263.8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23"/>
  <sheetViews>
    <sheetView topLeftCell="A34" workbookViewId="0">
      <selection sqref="A1:F123"/>
    </sheetView>
  </sheetViews>
  <sheetFormatPr defaultRowHeight="15" x14ac:dyDescent="0.25"/>
  <cols>
    <col min="3" max="3" width="10.7109375" customWidth="1"/>
    <col min="4" max="4" width="16.140625" customWidth="1"/>
    <col min="5" max="5" width="18" customWidth="1"/>
    <col min="6" max="6" width="21.140625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2619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2620</v>
      </c>
      <c r="C7" s="171"/>
      <c r="D7" s="172"/>
      <c r="E7" s="8">
        <v>34870099.75</v>
      </c>
      <c r="F7" s="9"/>
    </row>
    <row r="8" spans="1:7" x14ac:dyDescent="0.25">
      <c r="A8" s="7" t="s">
        <v>8</v>
      </c>
      <c r="B8" s="193" t="s">
        <v>2621</v>
      </c>
      <c r="C8" s="194"/>
      <c r="D8" s="195"/>
      <c r="E8" s="10">
        <v>7459383.3300000001</v>
      </c>
      <c r="F8" s="11"/>
    </row>
    <row r="9" spans="1:7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7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7" x14ac:dyDescent="0.25">
      <c r="A13" s="12">
        <v>2.5</v>
      </c>
      <c r="B13" s="161" t="s">
        <v>2627</v>
      </c>
      <c r="C13" s="162"/>
      <c r="D13" s="163"/>
      <c r="E13" s="9">
        <v>7458083.3300000001</v>
      </c>
      <c r="F13" s="9">
        <v>7493240.4400000004</v>
      </c>
      <c r="G13" s="63"/>
    </row>
    <row r="14" spans="1:7" x14ac:dyDescent="0.25">
      <c r="A14" s="12">
        <v>2.6</v>
      </c>
      <c r="B14" s="161" t="s">
        <v>2612</v>
      </c>
      <c r="C14" s="162"/>
      <c r="D14" s="163"/>
      <c r="E14" s="9"/>
      <c r="F14" s="13">
        <v>0</v>
      </c>
    </row>
    <row r="15" spans="1:7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7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8" x14ac:dyDescent="0.25">
      <c r="A17" s="12">
        <v>2.9</v>
      </c>
      <c r="B17" s="161" t="s">
        <v>2616</v>
      </c>
      <c r="C17" s="162"/>
      <c r="D17" s="163"/>
      <c r="E17" s="9"/>
      <c r="F17" s="13">
        <v>7653253.8499999996</v>
      </c>
    </row>
    <row r="18" spans="1:8" x14ac:dyDescent="0.25">
      <c r="A18" s="12">
        <v>2.1</v>
      </c>
      <c r="B18" s="161" t="s">
        <v>2611</v>
      </c>
      <c r="C18" s="162"/>
      <c r="D18" s="163"/>
      <c r="E18" s="9"/>
      <c r="F18" s="13">
        <v>379581.48</v>
      </c>
    </row>
    <row r="19" spans="1:8" x14ac:dyDescent="0.25">
      <c r="A19" s="16">
        <v>2.11</v>
      </c>
      <c r="B19" s="161" t="s">
        <v>2511</v>
      </c>
      <c r="C19" s="162"/>
      <c r="D19" s="163"/>
      <c r="E19" s="9"/>
      <c r="F19" s="17">
        <v>4506731.95</v>
      </c>
    </row>
    <row r="20" spans="1:8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8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8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8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8" x14ac:dyDescent="0.25">
      <c r="A24" s="12">
        <v>2.16</v>
      </c>
      <c r="B24" s="161" t="s">
        <v>15</v>
      </c>
      <c r="C24" s="162"/>
      <c r="D24" s="163"/>
      <c r="E24" s="9">
        <v>1300</v>
      </c>
      <c r="F24" s="13">
        <v>75413.320000000007</v>
      </c>
      <c r="H24" s="63"/>
    </row>
    <row r="25" spans="1:8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8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8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8" x14ac:dyDescent="0.25">
      <c r="A28" s="9">
        <v>2.2000000000000002</v>
      </c>
      <c r="B28" s="179" t="s">
        <v>2613</v>
      </c>
      <c r="C28" s="180"/>
      <c r="D28" s="181"/>
      <c r="E28" s="9"/>
      <c r="F28" s="13"/>
    </row>
    <row r="29" spans="1:8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8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8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8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42329483.079999998</v>
      </c>
      <c r="F41" s="9" t="s">
        <v>0</v>
      </c>
    </row>
    <row r="42" spans="1:6" x14ac:dyDescent="0.25">
      <c r="A42" s="7" t="s">
        <v>39</v>
      </c>
      <c r="B42" s="173" t="s">
        <v>2622</v>
      </c>
      <c r="C42" s="174"/>
      <c r="D42" s="175"/>
      <c r="E42" s="20">
        <v>1779095.93</v>
      </c>
      <c r="F42" s="9" t="s">
        <v>0</v>
      </c>
    </row>
    <row r="43" spans="1:6" x14ac:dyDescent="0.25">
      <c r="A43" s="7"/>
      <c r="B43" s="161" t="s">
        <v>2628</v>
      </c>
      <c r="C43" s="162"/>
      <c r="D43" s="163"/>
      <c r="E43" s="21">
        <v>1015170.93</v>
      </c>
      <c r="F43" s="9" t="s">
        <v>0</v>
      </c>
    </row>
    <row r="44" spans="1:6" x14ac:dyDescent="0.25">
      <c r="A44" s="7"/>
      <c r="B44" s="161" t="s">
        <v>2629</v>
      </c>
      <c r="C44" s="162"/>
      <c r="D44" s="163"/>
      <c r="E44" s="21">
        <v>285125</v>
      </c>
      <c r="F44" s="13" t="s">
        <v>0</v>
      </c>
    </row>
    <row r="45" spans="1:6" x14ac:dyDescent="0.25">
      <c r="A45" s="7"/>
      <c r="B45" s="161" t="s">
        <v>2630</v>
      </c>
      <c r="C45" s="162"/>
      <c r="D45" s="163"/>
      <c r="E45" s="21">
        <v>478800</v>
      </c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2623</v>
      </c>
      <c r="C58" s="154"/>
      <c r="D58" s="155"/>
      <c r="E58" s="22">
        <f>-E42+E41</f>
        <v>40550387.149999999</v>
      </c>
      <c r="F58" s="22">
        <f>SUM(F8:F57)</f>
        <v>40550387.149999991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2620</v>
      </c>
      <c r="C60" s="129"/>
      <c r="D60" s="129"/>
      <c r="E60" s="26">
        <v>796921.52</v>
      </c>
      <c r="F60" s="24"/>
    </row>
    <row r="61" spans="1:6" x14ac:dyDescent="0.25">
      <c r="A61" s="25" t="s">
        <v>8</v>
      </c>
      <c r="B61" s="159" t="s">
        <v>2624</v>
      </c>
      <c r="C61" s="160"/>
      <c r="D61" s="160"/>
      <c r="E61" s="27">
        <v>426940.8</v>
      </c>
      <c r="F61" s="24" t="s">
        <v>0</v>
      </c>
    </row>
    <row r="62" spans="1:6" x14ac:dyDescent="0.25">
      <c r="A62" s="25"/>
      <c r="B62" s="136"/>
      <c r="C62" s="137"/>
      <c r="D62" s="138"/>
      <c r="E62" s="28"/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+E62+E61+E60</f>
        <v>1223862.32</v>
      </c>
      <c r="F63" s="24" t="s">
        <v>0</v>
      </c>
    </row>
    <row r="64" spans="1:6" x14ac:dyDescent="0.25">
      <c r="A64" s="25" t="s">
        <v>39</v>
      </c>
      <c r="B64" s="141" t="s">
        <v>2625</v>
      </c>
      <c r="C64" s="142"/>
      <c r="D64" s="143"/>
      <c r="E64" s="29">
        <v>8802.0400000000009</v>
      </c>
      <c r="F64" s="24"/>
    </row>
    <row r="65" spans="1:6" x14ac:dyDescent="0.25">
      <c r="A65" s="25" t="s">
        <v>0</v>
      </c>
      <c r="B65" s="144" t="s">
        <v>2631</v>
      </c>
      <c r="C65" s="145"/>
      <c r="D65" s="146"/>
      <c r="E65" s="28">
        <v>8802.0400000000009</v>
      </c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2626</v>
      </c>
      <c r="C86" s="132"/>
      <c r="D86" s="133"/>
      <c r="E86" s="33">
        <f>-E64+E63</f>
        <v>1215060.28</v>
      </c>
      <c r="F86" s="24" t="s">
        <v>0</v>
      </c>
    </row>
    <row r="87" spans="1:6" x14ac:dyDescent="0.25">
      <c r="A87" s="123" t="s">
        <v>42</v>
      </c>
      <c r="B87" s="124"/>
      <c r="C87" s="124"/>
      <c r="D87" s="125"/>
      <c r="E87" s="34"/>
      <c r="F87" s="35"/>
    </row>
    <row r="88" spans="1:6" x14ac:dyDescent="0.25">
      <c r="A88" s="36" t="s">
        <v>43</v>
      </c>
      <c r="B88" s="126" t="s">
        <v>2370</v>
      </c>
      <c r="C88" s="127"/>
      <c r="D88" s="127"/>
      <c r="E88" s="37">
        <v>4519050.54</v>
      </c>
      <c r="F88" s="35"/>
    </row>
    <row r="89" spans="1:6" x14ac:dyDescent="0.25">
      <c r="A89" s="36" t="s">
        <v>8</v>
      </c>
      <c r="B89" s="110" t="s">
        <v>2343</v>
      </c>
      <c r="C89" s="111"/>
      <c r="D89" s="112"/>
      <c r="E89" s="37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9" t="s">
        <v>37</v>
      </c>
      <c r="B93" s="113" t="s">
        <v>2201</v>
      </c>
      <c r="C93" s="114"/>
      <c r="D93" s="115"/>
      <c r="E93" s="40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8" t="s">
        <v>0</v>
      </c>
      <c r="F94" s="35"/>
    </row>
    <row r="95" spans="1:6" x14ac:dyDescent="0.25">
      <c r="A95" s="39"/>
      <c r="B95" s="110" t="s">
        <v>0</v>
      </c>
      <c r="C95" s="111"/>
      <c r="D95" s="111"/>
      <c r="E95" s="37" t="s">
        <v>0</v>
      </c>
      <c r="F95" s="35"/>
    </row>
    <row r="96" spans="1:6" x14ac:dyDescent="0.25">
      <c r="A96" s="39"/>
      <c r="B96" s="116" t="s">
        <v>2361</v>
      </c>
      <c r="C96" s="117"/>
      <c r="D96" s="117"/>
      <c r="E96" s="41">
        <f>+E89+E88</f>
        <v>4519050.54</v>
      </c>
      <c r="F96" s="42"/>
    </row>
    <row r="97" spans="1:6" x14ac:dyDescent="0.25">
      <c r="A97" s="118" t="s">
        <v>46</v>
      </c>
      <c r="B97" s="119"/>
      <c r="C97" s="119"/>
      <c r="D97" s="120"/>
      <c r="E97" s="43"/>
      <c r="F97" s="44"/>
    </row>
    <row r="98" spans="1:6" x14ac:dyDescent="0.25">
      <c r="A98" s="45">
        <v>1</v>
      </c>
      <c r="B98" s="98" t="s">
        <v>2328</v>
      </c>
      <c r="C98" s="99"/>
      <c r="D98" s="100"/>
      <c r="E98" s="43">
        <v>61111.3</v>
      </c>
      <c r="F98" s="44"/>
    </row>
    <row r="99" spans="1:6" x14ac:dyDescent="0.25">
      <c r="A99" s="45"/>
      <c r="B99" s="107" t="s">
        <v>47</v>
      </c>
      <c r="C99" s="108"/>
      <c r="D99" s="109"/>
      <c r="E99" s="46"/>
      <c r="F99" s="44"/>
    </row>
    <row r="100" spans="1:6" x14ac:dyDescent="0.25">
      <c r="A100" s="45" t="s">
        <v>0</v>
      </c>
      <c r="B100" s="98"/>
      <c r="C100" s="99"/>
      <c r="D100" s="100"/>
      <c r="E100" s="47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5"/>
      <c r="B102" s="107" t="s">
        <v>48</v>
      </c>
      <c r="C102" s="108"/>
      <c r="D102" s="109"/>
      <c r="E102" s="43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9"/>
      <c r="B104" s="98"/>
      <c r="C104" s="99"/>
      <c r="D104" s="100"/>
      <c r="E104" s="50"/>
      <c r="F104" s="44"/>
    </row>
    <row r="105" spans="1:6" x14ac:dyDescent="0.25">
      <c r="A105" s="51"/>
      <c r="B105" s="101" t="s">
        <v>2320</v>
      </c>
      <c r="C105" s="102"/>
      <c r="D105" s="103"/>
      <c r="E105" s="52">
        <v>61111.3</v>
      </c>
      <c r="F105" s="44"/>
    </row>
    <row r="106" spans="1:6" x14ac:dyDescent="0.25">
      <c r="A106" s="104" t="s">
        <v>50</v>
      </c>
      <c r="B106" s="105"/>
      <c r="C106" s="105"/>
      <c r="D106" s="106"/>
      <c r="E106" s="53"/>
      <c r="F106" s="54"/>
    </row>
    <row r="107" spans="1:6" x14ac:dyDescent="0.25">
      <c r="A107" s="55">
        <v>1</v>
      </c>
      <c r="B107" s="86" t="s">
        <v>51</v>
      </c>
      <c r="C107" s="87"/>
      <c r="D107" s="88"/>
      <c r="E107" s="53">
        <v>0</v>
      </c>
      <c r="F107" s="54"/>
    </row>
    <row r="108" spans="1:6" x14ac:dyDescent="0.25">
      <c r="A108" s="55"/>
      <c r="B108" s="89" t="s">
        <v>52</v>
      </c>
      <c r="C108" s="90"/>
      <c r="D108" s="91"/>
      <c r="E108" s="56">
        <v>0</v>
      </c>
      <c r="F108" s="54"/>
    </row>
    <row r="109" spans="1:6" x14ac:dyDescent="0.25">
      <c r="A109" s="55"/>
      <c r="B109" s="86" t="s">
        <v>0</v>
      </c>
      <c r="C109" s="87"/>
      <c r="D109" s="88"/>
      <c r="E109" s="57" t="s">
        <v>0</v>
      </c>
      <c r="F109" s="54"/>
    </row>
    <row r="110" spans="1:6" x14ac:dyDescent="0.25">
      <c r="A110" s="55"/>
      <c r="B110" s="86"/>
      <c r="C110" s="87"/>
      <c r="D110" s="88"/>
      <c r="E110" s="58"/>
      <c r="F110" s="54"/>
    </row>
    <row r="111" spans="1:6" x14ac:dyDescent="0.25">
      <c r="A111" s="55"/>
      <c r="B111" s="89" t="s">
        <v>53</v>
      </c>
      <c r="C111" s="90"/>
      <c r="D111" s="91"/>
      <c r="E111" s="53">
        <v>0</v>
      </c>
      <c r="F111" s="54"/>
    </row>
    <row r="112" spans="1:6" x14ac:dyDescent="0.25">
      <c r="A112" s="55"/>
      <c r="B112" s="86" t="s">
        <v>0</v>
      </c>
      <c r="C112" s="87"/>
      <c r="D112" s="88"/>
      <c r="E112" s="58" t="s">
        <v>0</v>
      </c>
      <c r="F112" s="54"/>
    </row>
    <row r="113" spans="1:6" x14ac:dyDescent="0.25">
      <c r="A113" s="59"/>
      <c r="B113" s="86"/>
      <c r="C113" s="87"/>
      <c r="D113" s="88"/>
      <c r="E113" s="60"/>
      <c r="F113" s="54"/>
    </row>
    <row r="114" spans="1:6" x14ac:dyDescent="0.25">
      <c r="A114" s="61"/>
      <c r="B114" s="92" t="s">
        <v>54</v>
      </c>
      <c r="C114" s="93"/>
      <c r="D114" s="94"/>
      <c r="E114" s="62">
        <v>0</v>
      </c>
      <c r="F114" s="54"/>
    </row>
    <row r="115" spans="1:6" x14ac:dyDescent="0.25">
      <c r="A115" s="95" t="s">
        <v>2388</v>
      </c>
      <c r="B115" s="96"/>
      <c r="C115" s="96"/>
      <c r="D115" s="97"/>
      <c r="E115" s="64"/>
      <c r="F115" s="65"/>
    </row>
    <row r="116" spans="1:6" x14ac:dyDescent="0.25">
      <c r="A116" s="66">
        <v>1</v>
      </c>
      <c r="B116" s="77" t="s">
        <v>2398</v>
      </c>
      <c r="C116" s="78"/>
      <c r="D116" s="79"/>
      <c r="E116" s="64">
        <v>10000000</v>
      </c>
      <c r="F116" s="65"/>
    </row>
    <row r="117" spans="1:6" x14ac:dyDescent="0.25">
      <c r="A117" s="66"/>
      <c r="B117" s="83" t="s">
        <v>2384</v>
      </c>
      <c r="C117" s="84"/>
      <c r="D117" s="85"/>
      <c r="E117" s="67"/>
      <c r="F117" s="65"/>
    </row>
    <row r="118" spans="1:6" x14ac:dyDescent="0.25">
      <c r="A118" s="66"/>
      <c r="B118" s="77"/>
      <c r="C118" s="78"/>
      <c r="D118" s="79"/>
      <c r="E118" s="68"/>
      <c r="F118" s="65"/>
    </row>
    <row r="119" spans="1:6" x14ac:dyDescent="0.25">
      <c r="A119" s="66"/>
      <c r="B119" s="77"/>
      <c r="C119" s="78"/>
      <c r="D119" s="79"/>
      <c r="E119" s="69"/>
      <c r="F119" s="65"/>
    </row>
    <row r="120" spans="1:6" x14ac:dyDescent="0.25">
      <c r="A120" s="66"/>
      <c r="B120" s="83" t="s">
        <v>2385</v>
      </c>
      <c r="C120" s="84"/>
      <c r="D120" s="85"/>
      <c r="E120" s="64">
        <v>0</v>
      </c>
      <c r="F120" s="65"/>
    </row>
    <row r="121" spans="1:6" x14ac:dyDescent="0.25">
      <c r="A121" s="66"/>
      <c r="B121" s="77" t="s">
        <v>0</v>
      </c>
      <c r="C121" s="78"/>
      <c r="D121" s="79"/>
      <c r="E121" s="69" t="s">
        <v>0</v>
      </c>
      <c r="F121" s="65"/>
    </row>
    <row r="122" spans="1:6" x14ac:dyDescent="0.25">
      <c r="A122" s="70"/>
      <c r="B122" s="77"/>
      <c r="C122" s="78"/>
      <c r="D122" s="79"/>
      <c r="E122" s="71"/>
      <c r="F122" s="65"/>
    </row>
    <row r="123" spans="1:6" x14ac:dyDescent="0.25">
      <c r="A123" s="72"/>
      <c r="B123" s="80" t="s">
        <v>2387</v>
      </c>
      <c r="C123" s="81"/>
      <c r="D123" s="82"/>
      <c r="E123" s="73">
        <v>10000000</v>
      </c>
      <c r="F123" s="65"/>
    </row>
  </sheetData>
  <mergeCells count="120"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A115:D115"/>
    <mergeCell ref="B116:D116"/>
    <mergeCell ref="B117:D117"/>
    <mergeCell ref="A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A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A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A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91" workbookViewId="0">
      <selection sqref="A1:F112"/>
    </sheetView>
  </sheetViews>
  <sheetFormatPr defaultRowHeight="15" x14ac:dyDescent="0.25"/>
  <cols>
    <col min="3" max="3" width="11.85546875" customWidth="1"/>
    <col min="4" max="4" width="19.42578125" customWidth="1"/>
    <col min="5" max="5" width="18.28515625" customWidth="1"/>
    <col min="6" max="6" width="22.7109375" customWidth="1"/>
    <col min="7" max="7" width="16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1697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1698</v>
      </c>
      <c r="C7" s="171"/>
      <c r="D7" s="172"/>
      <c r="E7" s="8">
        <v>36492917.579999998</v>
      </c>
      <c r="F7" s="9"/>
    </row>
    <row r="8" spans="1:6" x14ac:dyDescent="0.25">
      <c r="A8" s="7" t="s">
        <v>8</v>
      </c>
      <c r="B8" s="193" t="s">
        <v>1699</v>
      </c>
      <c r="C8" s="194"/>
      <c r="D8" s="195"/>
      <c r="E8" s="10">
        <v>2100</v>
      </c>
      <c r="F8" s="11"/>
    </row>
    <row r="9" spans="1:6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705974.13</v>
      </c>
    </row>
    <row r="14" spans="1:6" x14ac:dyDescent="0.25">
      <c r="A14" s="12">
        <v>2.5</v>
      </c>
      <c r="B14" s="161" t="s">
        <v>1691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12958226.369999999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178420.06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2100</v>
      </c>
      <c r="F24" s="13">
        <v>107163.32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36495017.579999998</v>
      </c>
      <c r="F40" s="9" t="s">
        <v>0</v>
      </c>
    </row>
    <row r="41" spans="1:6" x14ac:dyDescent="0.25">
      <c r="A41" s="7" t="s">
        <v>39</v>
      </c>
      <c r="B41" s="173" t="s">
        <v>1700</v>
      </c>
      <c r="C41" s="174"/>
      <c r="D41" s="175"/>
      <c r="E41" s="20">
        <v>204000.37</v>
      </c>
      <c r="F41" s="9" t="s">
        <v>0</v>
      </c>
    </row>
    <row r="42" spans="1:6" x14ac:dyDescent="0.25">
      <c r="A42" s="7"/>
      <c r="B42" s="161" t="s">
        <v>1705</v>
      </c>
      <c r="C42" s="162"/>
      <c r="D42" s="163"/>
      <c r="E42" s="21">
        <v>204000.37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1701</v>
      </c>
      <c r="C57" s="154"/>
      <c r="D57" s="155"/>
      <c r="E57" s="22">
        <f>-E41+E40</f>
        <v>36291017.210000001</v>
      </c>
      <c r="F57" s="22">
        <f>SUM(F8:F56)</f>
        <v>36291017.210000008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1698</v>
      </c>
      <c r="C59" s="129"/>
      <c r="D59" s="129"/>
      <c r="E59" s="26">
        <v>1516393.85</v>
      </c>
      <c r="F59" s="24"/>
    </row>
    <row r="60" spans="1:6" x14ac:dyDescent="0.25">
      <c r="A60" s="25" t="s">
        <v>8</v>
      </c>
      <c r="B60" s="159" t="s">
        <v>1702</v>
      </c>
      <c r="C60" s="160"/>
      <c r="D60" s="160"/>
      <c r="E60" s="27">
        <v>224088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1740481.85</v>
      </c>
      <c r="F62" s="24" t="s">
        <v>0</v>
      </c>
    </row>
    <row r="63" spans="1:6" x14ac:dyDescent="0.25">
      <c r="A63" s="25" t="s">
        <v>39</v>
      </c>
      <c r="B63" s="141" t="s">
        <v>1703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 t="s">
        <v>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1704</v>
      </c>
      <c r="C85" s="132"/>
      <c r="D85" s="133"/>
      <c r="E85" s="33">
        <f>-E63+E62</f>
        <v>1740481.85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42578125" customWidth="1"/>
    <col min="3" max="3" width="12.42578125" customWidth="1"/>
    <col min="4" max="4" width="13.7109375" customWidth="1"/>
    <col min="5" max="5" width="19.140625" customWidth="1"/>
    <col min="6" max="6" width="21.85546875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1684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1685</v>
      </c>
      <c r="C7" s="171"/>
      <c r="D7" s="172"/>
      <c r="E7" s="8">
        <v>37880565.979999997</v>
      </c>
      <c r="F7" s="9"/>
    </row>
    <row r="8" spans="1:7" x14ac:dyDescent="0.25">
      <c r="A8" s="7" t="s">
        <v>8</v>
      </c>
      <c r="B8" s="193" t="s">
        <v>1686</v>
      </c>
      <c r="C8" s="194"/>
      <c r="D8" s="195"/>
      <c r="E8" s="10">
        <v>142797.67000000001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705974.13</v>
      </c>
      <c r="G13" s="63" t="s">
        <v>0</v>
      </c>
    </row>
    <row r="14" spans="1:7" x14ac:dyDescent="0.25">
      <c r="A14" s="12">
        <v>2.5</v>
      </c>
      <c r="B14" s="161" t="s">
        <v>1691</v>
      </c>
      <c r="C14" s="162"/>
      <c r="D14" s="163"/>
      <c r="E14" s="9">
        <v>140147.67000000001</v>
      </c>
      <c r="F14" s="13">
        <v>204000.37</v>
      </c>
      <c r="G14" s="63" t="s">
        <v>0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12958226.369999999</v>
      </c>
      <c r="G17" s="63" t="s">
        <v>0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178420.06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2650</v>
      </c>
      <c r="F24" s="13">
        <v>105063.32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911270.59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38023363.649999999</v>
      </c>
      <c r="F40" s="9" t="s">
        <v>0</v>
      </c>
    </row>
    <row r="41" spans="1:6" x14ac:dyDescent="0.25">
      <c r="A41" s="7" t="s">
        <v>39</v>
      </c>
      <c r="B41" s="173" t="s">
        <v>1687</v>
      </c>
      <c r="C41" s="174"/>
      <c r="D41" s="175"/>
      <c r="E41" s="20">
        <v>1530446.07</v>
      </c>
      <c r="F41" s="9" t="s">
        <v>0</v>
      </c>
    </row>
    <row r="42" spans="1:6" x14ac:dyDescent="0.25">
      <c r="A42" s="7"/>
      <c r="B42" s="161" t="s">
        <v>1692</v>
      </c>
      <c r="C42" s="162"/>
      <c r="D42" s="163"/>
      <c r="E42" s="21">
        <v>21108</v>
      </c>
      <c r="F42" s="9" t="s">
        <v>0</v>
      </c>
    </row>
    <row r="43" spans="1:6" x14ac:dyDescent="0.25">
      <c r="A43" s="7"/>
      <c r="B43" s="161" t="s">
        <v>1693</v>
      </c>
      <c r="C43" s="162"/>
      <c r="D43" s="163"/>
      <c r="E43" s="21">
        <v>1509338.07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1688</v>
      </c>
      <c r="C57" s="154"/>
      <c r="D57" s="155"/>
      <c r="E57" s="22">
        <f>-E41+E40</f>
        <v>36492917.579999998</v>
      </c>
      <c r="F57" s="22">
        <f>SUM(F8:F56)</f>
        <v>36492917.580000006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1685</v>
      </c>
      <c r="C59" s="129"/>
      <c r="D59" s="129"/>
      <c r="E59" s="26">
        <v>1232950.8500000001</v>
      </c>
      <c r="F59" s="24"/>
    </row>
    <row r="60" spans="1:7" x14ac:dyDescent="0.25">
      <c r="A60" s="25" t="s">
        <v>8</v>
      </c>
      <c r="B60" s="159" t="s">
        <v>1694</v>
      </c>
      <c r="C60" s="160"/>
      <c r="D60" s="160"/>
      <c r="E60" s="27">
        <v>435099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1668049.85</v>
      </c>
      <c r="F62" s="24" t="s">
        <v>0</v>
      </c>
    </row>
    <row r="63" spans="1:7" x14ac:dyDescent="0.25">
      <c r="A63" s="25" t="s">
        <v>39</v>
      </c>
      <c r="B63" s="141" t="s">
        <v>1689</v>
      </c>
      <c r="C63" s="142"/>
      <c r="D63" s="143"/>
      <c r="E63" s="29">
        <v>151656</v>
      </c>
      <c r="F63" s="24"/>
    </row>
    <row r="64" spans="1:7" x14ac:dyDescent="0.25">
      <c r="A64" s="25" t="s">
        <v>0</v>
      </c>
      <c r="B64" s="199" t="s">
        <v>1695</v>
      </c>
      <c r="C64" s="200"/>
      <c r="D64" s="201"/>
      <c r="E64" s="28">
        <v>130488</v>
      </c>
      <c r="F64" s="24"/>
    </row>
    <row r="65" spans="1:6" x14ac:dyDescent="0.25">
      <c r="A65" s="30"/>
      <c r="B65" s="199" t="s">
        <v>1696</v>
      </c>
      <c r="C65" s="200"/>
      <c r="D65" s="201"/>
      <c r="E65" s="28">
        <v>21168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 t="s">
        <v>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1690</v>
      </c>
      <c r="C85" s="132"/>
      <c r="D85" s="133"/>
      <c r="E85" s="33">
        <f>-E63+E62</f>
        <v>1516393.85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4" workbookViewId="0">
      <selection activeCell="F14" sqref="F14"/>
    </sheetView>
  </sheetViews>
  <sheetFormatPr defaultRowHeight="15" x14ac:dyDescent="0.25"/>
  <cols>
    <col min="2" max="2" width="16.85546875" customWidth="1"/>
    <col min="3" max="3" width="13.140625" customWidth="1"/>
    <col min="4" max="4" width="14.42578125" customWidth="1"/>
    <col min="5" max="5" width="19.710937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1673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1674</v>
      </c>
      <c r="C7" s="171"/>
      <c r="D7" s="172"/>
      <c r="E7" s="8">
        <v>43843602.170000002</v>
      </c>
      <c r="F7" s="9"/>
    </row>
    <row r="8" spans="1:7" x14ac:dyDescent="0.25">
      <c r="A8" s="7" t="s">
        <v>8</v>
      </c>
      <c r="B8" s="193" t="s">
        <v>1675</v>
      </c>
      <c r="C8" s="194"/>
      <c r="D8" s="195"/>
      <c r="E8" s="10">
        <v>1450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1638352.72</v>
      </c>
      <c r="G13" s="63" t="s">
        <v>0</v>
      </c>
    </row>
    <row r="14" spans="1:7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63852.7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14467564.439999999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 t="s">
        <v>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178420.06</v>
      </c>
      <c r="G19" s="63" t="s">
        <v>0</v>
      </c>
    </row>
    <row r="20" spans="1:7" x14ac:dyDescent="0.25">
      <c r="A20" s="12">
        <v>2.11</v>
      </c>
      <c r="B20" s="161" t="s">
        <v>1670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1450</v>
      </c>
      <c r="F24" s="13">
        <v>102413.32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43845052.170000002</v>
      </c>
      <c r="F40" s="9" t="s">
        <v>0</v>
      </c>
    </row>
    <row r="41" spans="1:6" x14ac:dyDescent="0.25">
      <c r="A41" s="7" t="s">
        <v>39</v>
      </c>
      <c r="B41" s="173" t="s">
        <v>1676</v>
      </c>
      <c r="C41" s="174"/>
      <c r="D41" s="175"/>
      <c r="E41" s="20">
        <v>5964486.1900000004</v>
      </c>
      <c r="F41" s="9" t="s">
        <v>0</v>
      </c>
    </row>
    <row r="42" spans="1:6" x14ac:dyDescent="0.25">
      <c r="A42" s="7"/>
      <c r="B42" s="161" t="s">
        <v>1678</v>
      </c>
      <c r="C42" s="162"/>
      <c r="D42" s="163"/>
      <c r="E42" s="21">
        <v>223715.76</v>
      </c>
      <c r="F42" s="9" t="s">
        <v>0</v>
      </c>
    </row>
    <row r="43" spans="1:6" x14ac:dyDescent="0.25">
      <c r="A43" s="7"/>
      <c r="B43" s="161" t="s">
        <v>199</v>
      </c>
      <c r="C43" s="162"/>
      <c r="D43" s="163"/>
      <c r="E43" s="21">
        <v>48161.82</v>
      </c>
      <c r="F43" s="13" t="s">
        <v>0</v>
      </c>
    </row>
    <row r="44" spans="1:6" x14ac:dyDescent="0.25">
      <c r="A44" s="7"/>
      <c r="B44" s="161" t="s">
        <v>1679</v>
      </c>
      <c r="C44" s="162"/>
      <c r="D44" s="163"/>
      <c r="E44" s="21">
        <v>12990</v>
      </c>
      <c r="F44" s="13" t="s">
        <v>0</v>
      </c>
    </row>
    <row r="45" spans="1:6" x14ac:dyDescent="0.25">
      <c r="A45" s="7"/>
      <c r="B45" s="167" t="s">
        <v>1680</v>
      </c>
      <c r="C45" s="168"/>
      <c r="D45" s="169"/>
      <c r="E45" s="9">
        <v>5679618.6100000003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1677</v>
      </c>
      <c r="C57" s="154"/>
      <c r="D57" s="155"/>
      <c r="E57" s="22">
        <f>-E41+E40</f>
        <v>37880565.980000004</v>
      </c>
      <c r="F57" s="22">
        <f>SUM(F8:F56)</f>
        <v>37880565.980000004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1674</v>
      </c>
      <c r="C59" s="129"/>
      <c r="D59" s="129"/>
      <c r="E59" s="26">
        <v>572443.72</v>
      </c>
      <c r="F59" s="24"/>
    </row>
    <row r="60" spans="1:6" x14ac:dyDescent="0.25">
      <c r="A60" s="25" t="s">
        <v>8</v>
      </c>
      <c r="B60" s="159" t="s">
        <v>1682</v>
      </c>
      <c r="C60" s="160"/>
      <c r="D60" s="160"/>
      <c r="E60" s="27">
        <v>681912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1254355.72</v>
      </c>
      <c r="F62" s="24" t="s">
        <v>0</v>
      </c>
    </row>
    <row r="63" spans="1:6" x14ac:dyDescent="0.25">
      <c r="A63" s="25" t="s">
        <v>39</v>
      </c>
      <c r="B63" s="141" t="s">
        <v>1681</v>
      </c>
      <c r="C63" s="142"/>
      <c r="D63" s="143"/>
      <c r="E63" s="29">
        <v>21404.87</v>
      </c>
      <c r="F63" s="24"/>
    </row>
    <row r="64" spans="1:6" x14ac:dyDescent="0.25">
      <c r="A64" s="25" t="s">
        <v>0</v>
      </c>
      <c r="B64" s="199" t="s">
        <v>290</v>
      </c>
      <c r="C64" s="200"/>
      <c r="D64" s="201"/>
      <c r="E64" s="28">
        <v>7104.87</v>
      </c>
      <c r="F64" s="24"/>
    </row>
    <row r="65" spans="1:6" x14ac:dyDescent="0.25">
      <c r="A65" s="30"/>
      <c r="B65" s="199" t="s">
        <v>574</v>
      </c>
      <c r="C65" s="200"/>
      <c r="D65" s="201"/>
      <c r="E65" s="28">
        <v>14300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1683</v>
      </c>
      <c r="C85" s="132"/>
      <c r="D85" s="133"/>
      <c r="E85" s="33">
        <f>-E63+E62</f>
        <v>1232950.8499999999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6" workbookViewId="0">
      <selection activeCell="F57" sqref="F57"/>
    </sheetView>
  </sheetViews>
  <sheetFormatPr defaultRowHeight="15" x14ac:dyDescent="0.25"/>
  <cols>
    <col min="2" max="2" width="15.5703125" customWidth="1"/>
    <col min="3" max="3" width="12.42578125" customWidth="1"/>
    <col min="4" max="4" width="14.85546875" customWidth="1"/>
    <col min="5" max="5" width="19.42578125" customWidth="1"/>
    <col min="6" max="6" width="21.8554687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1660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1664</v>
      </c>
      <c r="C7" s="171"/>
      <c r="D7" s="172"/>
      <c r="E7" s="8">
        <v>36469158.479999997</v>
      </c>
      <c r="F7" s="9"/>
    </row>
    <row r="8" spans="1:6" x14ac:dyDescent="0.25">
      <c r="A8" s="7" t="s">
        <v>8</v>
      </c>
      <c r="B8" s="193" t="s">
        <v>1661</v>
      </c>
      <c r="C8" s="194"/>
      <c r="D8" s="195"/>
      <c r="E8" s="10">
        <v>8599199.0899999999</v>
      </c>
      <c r="F8" s="11"/>
    </row>
    <row r="9" spans="1:6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6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>
        <v>7458083.3300000001</v>
      </c>
      <c r="F13" s="9">
        <v>7317971.3300000001</v>
      </c>
    </row>
    <row r="14" spans="1:6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63852.7</v>
      </c>
    </row>
    <row r="15" spans="1:6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14467564.439999999</v>
      </c>
    </row>
    <row r="18" spans="1:7" x14ac:dyDescent="0.25">
      <c r="A18" s="12">
        <v>2.9</v>
      </c>
      <c r="B18" s="161" t="s">
        <v>1669</v>
      </c>
      <c r="C18" s="162"/>
      <c r="D18" s="163"/>
      <c r="E18" s="9">
        <v>915750</v>
      </c>
      <c r="F18" s="13">
        <v>2169055.88</v>
      </c>
    </row>
    <row r="19" spans="1:7" x14ac:dyDescent="0.25">
      <c r="A19" s="16">
        <v>2.1</v>
      </c>
      <c r="B19" s="161" t="s">
        <v>1668</v>
      </c>
      <c r="C19" s="162"/>
      <c r="D19" s="163"/>
      <c r="E19" s="9"/>
      <c r="F19" s="17">
        <v>239571.88</v>
      </c>
    </row>
    <row r="20" spans="1:7" x14ac:dyDescent="0.25">
      <c r="A20" s="12">
        <v>2.11</v>
      </c>
      <c r="B20" s="161" t="s">
        <v>1670</v>
      </c>
      <c r="C20" s="162"/>
      <c r="D20" s="163"/>
      <c r="E20" s="9">
        <v>223715.76</v>
      </c>
      <c r="F20" s="9">
        <v>223715.76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1650</v>
      </c>
      <c r="F24" s="13">
        <v>100963.32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45068357.569999993</v>
      </c>
      <c r="F40" s="9" t="s">
        <v>0</v>
      </c>
    </row>
    <row r="41" spans="1:6" x14ac:dyDescent="0.25">
      <c r="A41" s="7" t="s">
        <v>39</v>
      </c>
      <c r="B41" s="173" t="s">
        <v>1662</v>
      </c>
      <c r="C41" s="174"/>
      <c r="D41" s="175"/>
      <c r="E41" s="20">
        <v>1224755.3999999999</v>
      </c>
      <c r="F41" s="9" t="s">
        <v>0</v>
      </c>
    </row>
    <row r="42" spans="1:6" x14ac:dyDescent="0.25">
      <c r="A42" s="7"/>
      <c r="B42" s="161" t="s">
        <v>1021</v>
      </c>
      <c r="C42" s="162"/>
      <c r="D42" s="163"/>
      <c r="E42" s="21">
        <v>1224755.3999999999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1663</v>
      </c>
      <c r="C57" s="154"/>
      <c r="D57" s="155"/>
      <c r="E57" s="22">
        <f>-E41+E40</f>
        <v>43843602.169999994</v>
      </c>
      <c r="F57" s="22">
        <f>SUM(F8:F56)</f>
        <v>43843602.170000002</v>
      </c>
      <c r="G57" s="63">
        <f>+F57-E57</f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1664</v>
      </c>
      <c r="C59" s="129"/>
      <c r="D59" s="129"/>
      <c r="E59" s="26">
        <v>432393.72</v>
      </c>
      <c r="F59" s="24"/>
    </row>
    <row r="60" spans="1:7" x14ac:dyDescent="0.25">
      <c r="A60" s="25" t="s">
        <v>8</v>
      </c>
      <c r="B60" s="159" t="s">
        <v>1665</v>
      </c>
      <c r="C60" s="160"/>
      <c r="D60" s="160"/>
      <c r="E60" s="27">
        <v>142240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574633.72</v>
      </c>
      <c r="F62" s="24" t="s">
        <v>0</v>
      </c>
    </row>
    <row r="63" spans="1:7" x14ac:dyDescent="0.25">
      <c r="A63" s="25" t="s">
        <v>39</v>
      </c>
      <c r="B63" s="141" t="s">
        <v>1666</v>
      </c>
      <c r="C63" s="142"/>
      <c r="D63" s="143"/>
      <c r="E63" s="29">
        <v>2190</v>
      </c>
      <c r="F63" s="24"/>
    </row>
    <row r="64" spans="1:7" x14ac:dyDescent="0.25">
      <c r="A64" s="25" t="s">
        <v>0</v>
      </c>
      <c r="B64" s="199" t="s">
        <v>1671</v>
      </c>
      <c r="C64" s="200"/>
      <c r="D64" s="201"/>
      <c r="E64" s="28">
        <v>2000</v>
      </c>
      <c r="F64" s="24"/>
    </row>
    <row r="65" spans="1:6" x14ac:dyDescent="0.25">
      <c r="A65" s="30"/>
      <c r="B65" s="199" t="s">
        <v>1672</v>
      </c>
      <c r="C65" s="200"/>
      <c r="D65" s="201"/>
      <c r="E65" s="28">
        <v>190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1667</v>
      </c>
      <c r="C85" s="132"/>
      <c r="D85" s="133"/>
      <c r="E85" s="33">
        <f>-E63+E62</f>
        <v>572443.72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0" workbookViewId="0">
      <selection activeCell="H36" sqref="H36"/>
    </sheetView>
  </sheetViews>
  <sheetFormatPr defaultRowHeight="15" x14ac:dyDescent="0.25"/>
  <cols>
    <col min="2" max="2" width="16.140625" customWidth="1"/>
    <col min="3" max="3" width="11.42578125" customWidth="1"/>
    <col min="4" max="4" width="11.28515625" customWidth="1"/>
    <col min="5" max="5" width="20.5703125" customWidth="1"/>
    <col min="6" max="6" width="20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1644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1645</v>
      </c>
      <c r="C7" s="171"/>
      <c r="D7" s="172"/>
      <c r="E7" s="8">
        <v>44486966.840000004</v>
      </c>
      <c r="F7" s="9"/>
    </row>
    <row r="8" spans="1:7" x14ac:dyDescent="0.25">
      <c r="A8" s="7" t="s">
        <v>8</v>
      </c>
      <c r="B8" s="193" t="s">
        <v>1646</v>
      </c>
      <c r="C8" s="194"/>
      <c r="D8" s="195"/>
      <c r="E8" s="10">
        <v>2200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/>
      <c r="F10" s="13">
        <v>96723.06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-140112</v>
      </c>
      <c r="G13" s="63" t="s">
        <v>0</v>
      </c>
    </row>
    <row r="14" spans="1:7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63852.7</v>
      </c>
      <c r="G14" s="63" t="s">
        <v>0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0</v>
      </c>
      <c r="G15" s="63" t="s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14467564.439999999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/>
      <c r="F19" s="17">
        <v>1464327.28</v>
      </c>
      <c r="G19" s="63" t="s">
        <v>0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2200</v>
      </c>
      <c r="F24" s="13">
        <v>99313.32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44489166.840000004</v>
      </c>
      <c r="F40" s="9" t="s">
        <v>0</v>
      </c>
    </row>
    <row r="41" spans="1:6" x14ac:dyDescent="0.25">
      <c r="A41" s="7" t="s">
        <v>39</v>
      </c>
      <c r="B41" s="173" t="s">
        <v>1647</v>
      </c>
      <c r="C41" s="174"/>
      <c r="D41" s="175"/>
      <c r="E41" s="20">
        <v>8020008.3600000003</v>
      </c>
      <c r="F41" s="9" t="s">
        <v>0</v>
      </c>
    </row>
    <row r="42" spans="1:6" x14ac:dyDescent="0.25">
      <c r="A42" s="7"/>
      <c r="B42" s="161" t="s">
        <v>1655</v>
      </c>
      <c r="C42" s="162"/>
      <c r="D42" s="163"/>
      <c r="E42" s="21">
        <v>2762068.84</v>
      </c>
      <c r="F42" s="9" t="s">
        <v>0</v>
      </c>
    </row>
    <row r="43" spans="1:6" x14ac:dyDescent="0.25">
      <c r="A43" s="7"/>
      <c r="B43" s="161" t="s">
        <v>1656</v>
      </c>
      <c r="C43" s="162"/>
      <c r="D43" s="163"/>
      <c r="E43" s="21">
        <v>2541.67</v>
      </c>
      <c r="F43" s="13" t="s">
        <v>0</v>
      </c>
    </row>
    <row r="44" spans="1:6" x14ac:dyDescent="0.25">
      <c r="A44" s="7"/>
      <c r="B44" s="161" t="s">
        <v>1657</v>
      </c>
      <c r="C44" s="162"/>
      <c r="D44" s="163"/>
      <c r="E44" s="21">
        <v>222251.32</v>
      </c>
      <c r="F44" s="13" t="s">
        <v>0</v>
      </c>
    </row>
    <row r="45" spans="1:6" x14ac:dyDescent="0.25">
      <c r="A45" s="7"/>
      <c r="B45" s="167" t="s">
        <v>721</v>
      </c>
      <c r="C45" s="168"/>
      <c r="D45" s="169"/>
      <c r="E45" s="9">
        <v>4108627.94</v>
      </c>
      <c r="F45" s="13"/>
    </row>
    <row r="46" spans="1:6" x14ac:dyDescent="0.25">
      <c r="A46" s="7"/>
      <c r="B46" s="161" t="s">
        <v>1658</v>
      </c>
      <c r="C46" s="162"/>
      <c r="D46" s="163"/>
      <c r="E46" s="9">
        <v>911270.59</v>
      </c>
      <c r="F46" s="13" t="s">
        <v>0</v>
      </c>
    </row>
    <row r="47" spans="1:6" x14ac:dyDescent="0.25">
      <c r="A47" s="7"/>
      <c r="B47" s="161" t="s">
        <v>1659</v>
      </c>
      <c r="C47" s="162"/>
      <c r="D47" s="163"/>
      <c r="E47" s="9">
        <v>13248</v>
      </c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1648</v>
      </c>
      <c r="C57" s="154"/>
      <c r="D57" s="155"/>
      <c r="E57" s="22">
        <f>-E41+E40</f>
        <v>36469158.480000004</v>
      </c>
      <c r="F57" s="22">
        <f>SUM(F8:F56)</f>
        <v>36469158.480000004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1649</v>
      </c>
      <c r="C59" s="129"/>
      <c r="D59" s="129"/>
      <c r="E59" s="26">
        <v>343349.32</v>
      </c>
      <c r="F59" s="24"/>
    </row>
    <row r="60" spans="1:7" x14ac:dyDescent="0.25">
      <c r="A60" s="25" t="s">
        <v>8</v>
      </c>
      <c r="B60" s="159" t="s">
        <v>1650</v>
      </c>
      <c r="C60" s="160"/>
      <c r="D60" s="160"/>
      <c r="E60" s="27">
        <v>89044.4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432393.72</v>
      </c>
      <c r="F62" s="24" t="s">
        <v>0</v>
      </c>
    </row>
    <row r="63" spans="1:7" x14ac:dyDescent="0.25">
      <c r="A63" s="25" t="s">
        <v>39</v>
      </c>
      <c r="B63" s="141" t="s">
        <v>1651</v>
      </c>
      <c r="C63" s="142"/>
      <c r="D63" s="143"/>
      <c r="E63" s="29">
        <v>0</v>
      </c>
      <c r="F63" s="24"/>
    </row>
    <row r="64" spans="1:7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1652</v>
      </c>
      <c r="C85" s="132"/>
      <c r="D85" s="133"/>
      <c r="E85" s="33">
        <f>-E63+E62</f>
        <v>432393.72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1653</v>
      </c>
      <c r="C87" s="127"/>
      <c r="D87" s="127"/>
      <c r="E87" s="37">
        <v>6815716.8700000001</v>
      </c>
      <c r="F87" s="35"/>
    </row>
    <row r="88" spans="1:6" x14ac:dyDescent="0.25">
      <c r="A88" s="36" t="s">
        <v>8</v>
      </c>
      <c r="B88" s="110" t="s">
        <v>1654</v>
      </c>
      <c r="C88" s="111"/>
      <c r="D88" s="112"/>
      <c r="E88" s="37">
        <v>0</v>
      </c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J23" sqref="J23"/>
    </sheetView>
  </sheetViews>
  <sheetFormatPr defaultRowHeight="15" x14ac:dyDescent="0.25"/>
  <cols>
    <col min="2" max="2" width="16.42578125" customWidth="1"/>
    <col min="3" max="3" width="12.28515625" customWidth="1"/>
    <col min="4" max="4" width="16.5703125" customWidth="1"/>
    <col min="5" max="5" width="19.5703125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1628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1629</v>
      </c>
      <c r="C7" s="171"/>
      <c r="D7" s="172"/>
      <c r="E7" s="8">
        <v>44847240.840000004</v>
      </c>
      <c r="F7" s="9"/>
    </row>
    <row r="8" spans="1:7" x14ac:dyDescent="0.25">
      <c r="A8" s="7" t="s">
        <v>8</v>
      </c>
      <c r="B8" s="193" t="s">
        <v>1630</v>
      </c>
      <c r="C8" s="194"/>
      <c r="D8" s="195"/>
      <c r="E8" s="10">
        <v>2250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/>
      <c r="F10" s="13">
        <v>4205351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784406.59</v>
      </c>
      <c r="G13" s="63" t="s">
        <v>0</v>
      </c>
    </row>
    <row r="14" spans="1:7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286104.02</v>
      </c>
    </row>
    <row r="15" spans="1:7" x14ac:dyDescent="0.25">
      <c r="A15" s="12">
        <v>2.6</v>
      </c>
      <c r="B15" s="161" t="s">
        <v>1606</v>
      </c>
      <c r="C15" s="162"/>
      <c r="D15" s="163"/>
      <c r="E15" s="9"/>
      <c r="F15" s="15">
        <v>2541.67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14467564.439999999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/>
      <c r="F19" s="17">
        <v>4226396.12</v>
      </c>
      <c r="G19" s="63" t="s">
        <v>0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2250</v>
      </c>
      <c r="F24" s="13">
        <v>97113.32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44849490.840000004</v>
      </c>
      <c r="F40" s="9" t="s">
        <v>0</v>
      </c>
    </row>
    <row r="41" spans="1:6" x14ac:dyDescent="0.25">
      <c r="A41" s="7" t="s">
        <v>39</v>
      </c>
      <c r="B41" s="173" t="s">
        <v>1631</v>
      </c>
      <c r="C41" s="174"/>
      <c r="D41" s="175"/>
      <c r="E41" s="20">
        <v>362524</v>
      </c>
      <c r="F41" s="9" t="s">
        <v>0</v>
      </c>
    </row>
    <row r="42" spans="1:6" x14ac:dyDescent="0.25">
      <c r="A42" s="7"/>
      <c r="B42" s="161" t="s">
        <v>557</v>
      </c>
      <c r="C42" s="162"/>
      <c r="D42" s="163"/>
      <c r="E42" s="21">
        <v>235660</v>
      </c>
      <c r="F42" s="9" t="s">
        <v>0</v>
      </c>
    </row>
    <row r="43" spans="1:6" x14ac:dyDescent="0.25">
      <c r="A43" s="7"/>
      <c r="B43" s="161" t="s">
        <v>1636</v>
      </c>
      <c r="C43" s="162"/>
      <c r="D43" s="163"/>
      <c r="E43" s="21">
        <v>126864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1632</v>
      </c>
      <c r="C57" s="154"/>
      <c r="D57" s="155"/>
      <c r="E57" s="22">
        <f>-E41+E40</f>
        <v>44486966.840000004</v>
      </c>
      <c r="F57" s="22">
        <f>SUM(F8:F56)</f>
        <v>44486966.840000004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1629</v>
      </c>
      <c r="C59" s="129"/>
      <c r="D59" s="129"/>
      <c r="E59" s="26">
        <v>278292.42</v>
      </c>
      <c r="F59" s="24"/>
    </row>
    <row r="60" spans="1:6" x14ac:dyDescent="0.25">
      <c r="A60" s="25" t="s">
        <v>8</v>
      </c>
      <c r="B60" s="159" t="s">
        <v>1634</v>
      </c>
      <c r="C60" s="160"/>
      <c r="D60" s="160"/>
      <c r="E60" s="27">
        <v>140312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418604.42</v>
      </c>
      <c r="F62" s="24" t="s">
        <v>0</v>
      </c>
    </row>
    <row r="63" spans="1:6" x14ac:dyDescent="0.25">
      <c r="A63" s="25" t="s">
        <v>39</v>
      </c>
      <c r="B63" s="141" t="s">
        <v>1633</v>
      </c>
      <c r="C63" s="142"/>
      <c r="D63" s="143"/>
      <c r="E63" s="29">
        <v>75255.100000000006</v>
      </c>
      <c r="F63" s="24"/>
    </row>
    <row r="64" spans="1:6" x14ac:dyDescent="0.25">
      <c r="A64" s="25" t="s">
        <v>0</v>
      </c>
      <c r="B64" s="199" t="s">
        <v>1637</v>
      </c>
      <c r="C64" s="200"/>
      <c r="D64" s="201"/>
      <c r="E64" s="28">
        <v>22005.1</v>
      </c>
      <c r="F64" s="24"/>
    </row>
    <row r="65" spans="1:6" x14ac:dyDescent="0.25">
      <c r="A65" s="30"/>
      <c r="B65" s="199" t="s">
        <v>1638</v>
      </c>
      <c r="C65" s="200"/>
      <c r="D65" s="201"/>
      <c r="E65" s="28">
        <v>12270</v>
      </c>
      <c r="F65" s="24" t="s">
        <v>0</v>
      </c>
    </row>
    <row r="66" spans="1:6" x14ac:dyDescent="0.25">
      <c r="A66" s="25" t="s">
        <v>0</v>
      </c>
      <c r="B66" s="150" t="s">
        <v>1639</v>
      </c>
      <c r="C66" s="151"/>
      <c r="D66" s="152"/>
      <c r="E66" s="28">
        <v>40980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1635</v>
      </c>
      <c r="C85" s="132"/>
      <c r="D85" s="133"/>
      <c r="E85" s="33">
        <f>-E63+E62</f>
        <v>343349.31999999995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1641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1640</v>
      </c>
      <c r="C88" s="111"/>
      <c r="D88" s="112"/>
      <c r="E88" s="37">
        <v>200000</v>
      </c>
      <c r="F88" s="35"/>
    </row>
    <row r="89" spans="1:6" x14ac:dyDescent="0.25">
      <c r="A89" s="36"/>
      <c r="B89" s="110" t="s">
        <v>1642</v>
      </c>
      <c r="C89" s="111"/>
      <c r="D89" s="112"/>
      <c r="E89" s="38">
        <v>200000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1643</v>
      </c>
      <c r="C94" s="117"/>
      <c r="D94" s="117"/>
      <c r="E94" s="41">
        <f>+E88+E87</f>
        <v>6815716.8700000001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22" workbookViewId="0">
      <selection sqref="A1:F112"/>
    </sheetView>
  </sheetViews>
  <sheetFormatPr defaultRowHeight="15" x14ac:dyDescent="0.25"/>
  <cols>
    <col min="3" max="3" width="11.5703125" customWidth="1"/>
    <col min="4" max="4" width="21.28515625" customWidth="1"/>
    <col min="5" max="5" width="18.42578125" customWidth="1"/>
    <col min="6" max="6" width="21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1614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1615</v>
      </c>
      <c r="C7" s="171"/>
      <c r="D7" s="172"/>
      <c r="E7" s="8">
        <v>45006064.439999998</v>
      </c>
      <c r="F7" s="9"/>
    </row>
    <row r="8" spans="1:6" x14ac:dyDescent="0.25">
      <c r="A8" s="7" t="s">
        <v>8</v>
      </c>
      <c r="B8" s="193" t="s">
        <v>1616</v>
      </c>
      <c r="C8" s="194"/>
      <c r="D8" s="195"/>
      <c r="E8" s="10">
        <v>378080.5</v>
      </c>
      <c r="F8" s="11"/>
    </row>
    <row r="9" spans="1:6" x14ac:dyDescent="0.25">
      <c r="A9" s="12">
        <v>2.1</v>
      </c>
      <c r="B9" s="161" t="s">
        <v>1589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1607</v>
      </c>
      <c r="C10" s="162"/>
      <c r="D10" s="163"/>
      <c r="E10" s="9"/>
      <c r="F10" s="13">
        <v>4205351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6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286104.02</v>
      </c>
    </row>
    <row r="15" spans="1:6" x14ac:dyDescent="0.25">
      <c r="A15" s="12">
        <v>2.6</v>
      </c>
      <c r="B15" s="161" t="s">
        <v>1606</v>
      </c>
      <c r="C15" s="162"/>
      <c r="D15" s="163"/>
      <c r="E15" s="9"/>
      <c r="F15" s="15">
        <v>2541.67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/>
      <c r="F17" s="13">
        <v>14467564.439999999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/>
      <c r="F19" s="17">
        <v>4462056.12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1617</v>
      </c>
      <c r="C22" s="184"/>
      <c r="D22" s="185"/>
      <c r="E22" s="9">
        <v>375380.5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2700</v>
      </c>
      <c r="F24" s="13">
        <v>94863.32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45384144.939999998</v>
      </c>
      <c r="F40" s="9" t="s">
        <v>0</v>
      </c>
    </row>
    <row r="41" spans="1:6" x14ac:dyDescent="0.25">
      <c r="A41" s="7" t="s">
        <v>39</v>
      </c>
      <c r="B41" s="173" t="s">
        <v>1618</v>
      </c>
      <c r="C41" s="174"/>
      <c r="D41" s="175"/>
      <c r="E41" s="20">
        <v>536904.1</v>
      </c>
      <c r="F41" s="9" t="s">
        <v>0</v>
      </c>
    </row>
    <row r="42" spans="1:6" x14ac:dyDescent="0.25">
      <c r="A42" s="7"/>
      <c r="B42" s="161" t="s">
        <v>1619</v>
      </c>
      <c r="C42" s="162"/>
      <c r="D42" s="163"/>
      <c r="E42" s="21">
        <v>375380.5</v>
      </c>
      <c r="F42" s="9" t="s">
        <v>0</v>
      </c>
    </row>
    <row r="43" spans="1:6" x14ac:dyDescent="0.25">
      <c r="A43" s="7"/>
      <c r="B43" s="161" t="s">
        <v>1620</v>
      </c>
      <c r="C43" s="162"/>
      <c r="D43" s="163"/>
      <c r="E43" s="21">
        <v>161523.6</v>
      </c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1621</v>
      </c>
      <c r="C57" s="154"/>
      <c r="D57" s="155"/>
      <c r="E57" s="22">
        <f>-E41+E40</f>
        <v>44847240.839999996</v>
      </c>
      <c r="F57" s="22">
        <f>SUM(F8:F56)</f>
        <v>44847240.840000004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1615</v>
      </c>
      <c r="C59" s="129"/>
      <c r="D59" s="129"/>
      <c r="E59" s="26">
        <v>626773.12</v>
      </c>
      <c r="F59" s="24"/>
    </row>
    <row r="60" spans="1:6" x14ac:dyDescent="0.25">
      <c r="A60" s="25" t="s">
        <v>8</v>
      </c>
      <c r="B60" s="159" t="s">
        <v>1622</v>
      </c>
      <c r="C60" s="160"/>
      <c r="D60" s="160"/>
      <c r="E60" s="27">
        <v>253604.3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880377.41999999993</v>
      </c>
      <c r="F62" s="24" t="s">
        <v>0</v>
      </c>
    </row>
    <row r="63" spans="1:6" x14ac:dyDescent="0.25">
      <c r="A63" s="25" t="s">
        <v>39</v>
      </c>
      <c r="B63" s="141" t="s">
        <v>1623</v>
      </c>
      <c r="C63" s="142"/>
      <c r="D63" s="143"/>
      <c r="E63" s="29">
        <v>602085</v>
      </c>
      <c r="F63" s="24"/>
    </row>
    <row r="64" spans="1:6" x14ac:dyDescent="0.25">
      <c r="A64" s="25" t="s">
        <v>0</v>
      </c>
      <c r="B64" s="199" t="s">
        <v>1624</v>
      </c>
      <c r="C64" s="200"/>
      <c r="D64" s="201"/>
      <c r="E64" s="28">
        <v>144</v>
      </c>
      <c r="F64" s="24"/>
    </row>
    <row r="65" spans="1:6" x14ac:dyDescent="0.25">
      <c r="A65" s="30"/>
      <c r="B65" s="199" t="s">
        <v>1625</v>
      </c>
      <c r="C65" s="200"/>
      <c r="D65" s="201"/>
      <c r="E65" s="28">
        <v>33690</v>
      </c>
      <c r="F65" s="24" t="s">
        <v>0</v>
      </c>
    </row>
    <row r="66" spans="1:6" x14ac:dyDescent="0.25">
      <c r="A66" s="25" t="s">
        <v>0</v>
      </c>
      <c r="B66" s="150" t="s">
        <v>1627</v>
      </c>
      <c r="C66" s="151"/>
      <c r="D66" s="152"/>
      <c r="E66" s="28">
        <v>500000</v>
      </c>
      <c r="F66" s="24" t="s">
        <v>0</v>
      </c>
    </row>
    <row r="67" spans="1:6" x14ac:dyDescent="0.25">
      <c r="A67" s="25" t="s">
        <v>0</v>
      </c>
      <c r="B67" s="139" t="s">
        <v>1619</v>
      </c>
      <c r="C67" s="140"/>
      <c r="D67" s="140"/>
      <c r="E67" s="28">
        <v>68251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1626</v>
      </c>
      <c r="C85" s="132"/>
      <c r="D85" s="133"/>
      <c r="E85" s="33">
        <f>-E63+E62</f>
        <v>278292.41999999993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1572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6" workbookViewId="0">
      <selection activeCell="E36" sqref="E36"/>
    </sheetView>
  </sheetViews>
  <sheetFormatPr defaultRowHeight="15" x14ac:dyDescent="0.25"/>
  <cols>
    <col min="2" max="2" width="15.28515625" customWidth="1"/>
    <col min="3" max="3" width="12.42578125" customWidth="1"/>
    <col min="4" max="4" width="12.28515625" customWidth="1"/>
    <col min="5" max="5" width="21.140625" customWidth="1"/>
    <col min="6" max="6" width="21" customWidth="1"/>
    <col min="7" max="7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1601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1602</v>
      </c>
      <c r="C7" s="171"/>
      <c r="D7" s="172"/>
      <c r="E7" s="8">
        <v>30580381.100000001</v>
      </c>
      <c r="F7" s="9"/>
    </row>
    <row r="8" spans="1:7" x14ac:dyDescent="0.25">
      <c r="A8" s="7" t="s">
        <v>8</v>
      </c>
      <c r="B8" s="193" t="s">
        <v>1603</v>
      </c>
      <c r="C8" s="194"/>
      <c r="D8" s="195"/>
      <c r="E8" s="10">
        <v>14426733.34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1607</v>
      </c>
      <c r="C10" s="162"/>
      <c r="D10" s="163"/>
      <c r="E10" s="9">
        <v>4186500</v>
      </c>
      <c r="F10" s="13">
        <v>4205351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7" x14ac:dyDescent="0.25">
      <c r="A14" s="12">
        <v>2.5</v>
      </c>
      <c r="B14" s="161" t="s">
        <v>1591</v>
      </c>
      <c r="C14" s="162"/>
      <c r="D14" s="163"/>
      <c r="E14" s="9" t="s">
        <v>0</v>
      </c>
      <c r="F14" s="13">
        <v>286104.02</v>
      </c>
    </row>
    <row r="15" spans="1:7" x14ac:dyDescent="0.25">
      <c r="A15" s="12">
        <v>2.6</v>
      </c>
      <c r="B15" s="161" t="s">
        <v>1606</v>
      </c>
      <c r="C15" s="162"/>
      <c r="D15" s="163"/>
      <c r="E15" s="9">
        <v>2541.67</v>
      </c>
      <c r="F15" s="15">
        <v>2541.67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1605</v>
      </c>
      <c r="C17" s="162"/>
      <c r="D17" s="163"/>
      <c r="E17" s="9">
        <v>6048041.6699999999</v>
      </c>
      <c r="F17" s="13">
        <v>14467564.439999999</v>
      </c>
      <c r="G17" s="63" t="s">
        <v>0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>
        <v>4185000</v>
      </c>
      <c r="F19" s="17">
        <v>4623579.72</v>
      </c>
      <c r="G19" s="63" t="s">
        <v>0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4650</v>
      </c>
      <c r="F24" s="13">
        <v>92163.32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 t="s">
        <v>0</v>
      </c>
      <c r="F31" s="13" t="s">
        <v>0</v>
      </c>
    </row>
    <row r="32" spans="1:7" x14ac:dyDescent="0.25">
      <c r="A32" s="14" t="s">
        <v>24</v>
      </c>
      <c r="B32" s="161" t="s">
        <v>1590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1593</v>
      </c>
      <c r="C37" s="177"/>
      <c r="D37" s="178"/>
      <c r="E37" s="9">
        <v>900000</v>
      </c>
      <c r="F37" s="13">
        <v>900000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45007114.439999998</v>
      </c>
      <c r="F40" s="9" t="s">
        <v>0</v>
      </c>
    </row>
    <row r="41" spans="1:6" x14ac:dyDescent="0.25">
      <c r="A41" s="7" t="s">
        <v>39</v>
      </c>
      <c r="B41" s="173" t="s">
        <v>1604</v>
      </c>
      <c r="C41" s="174"/>
      <c r="D41" s="175"/>
      <c r="E41" s="20">
        <v>1050</v>
      </c>
      <c r="F41" s="9" t="s">
        <v>0</v>
      </c>
    </row>
    <row r="42" spans="1:6" x14ac:dyDescent="0.25">
      <c r="A42" s="7"/>
      <c r="B42" s="161" t="s">
        <v>1611</v>
      </c>
      <c r="C42" s="162"/>
      <c r="D42" s="163"/>
      <c r="E42" s="21">
        <v>1050</v>
      </c>
      <c r="F42" s="9" t="s">
        <v>0</v>
      </c>
    </row>
    <row r="43" spans="1:6" x14ac:dyDescent="0.25">
      <c r="A43" s="7"/>
      <c r="B43" s="161" t="s">
        <v>0</v>
      </c>
      <c r="C43" s="162"/>
      <c r="D43" s="163"/>
      <c r="E43" s="21"/>
      <c r="F43" s="13" t="s">
        <v>0</v>
      </c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1608</v>
      </c>
      <c r="C57" s="154"/>
      <c r="D57" s="155"/>
      <c r="E57" s="22">
        <f>-E41+E40</f>
        <v>45006064.439999998</v>
      </c>
      <c r="F57" s="22">
        <f>SUM(F8:F56)</f>
        <v>45006064.440000005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1602</v>
      </c>
      <c r="C59" s="129"/>
      <c r="D59" s="129"/>
      <c r="E59" s="26">
        <v>606710.53</v>
      </c>
      <c r="F59" s="24"/>
    </row>
    <row r="60" spans="1:6" x14ac:dyDescent="0.25">
      <c r="A60" s="25" t="s">
        <v>8</v>
      </c>
      <c r="B60" s="159" t="s">
        <v>1609</v>
      </c>
      <c r="C60" s="160"/>
      <c r="D60" s="160"/>
      <c r="E60" s="27">
        <v>594548.80000000005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1201259.33</v>
      </c>
      <c r="F62" s="24" t="s">
        <v>0</v>
      </c>
    </row>
    <row r="63" spans="1:6" x14ac:dyDescent="0.25">
      <c r="A63" s="25" t="s">
        <v>39</v>
      </c>
      <c r="B63" s="141" t="s">
        <v>1610</v>
      </c>
      <c r="C63" s="142"/>
      <c r="D63" s="143"/>
      <c r="E63" s="29">
        <v>574486.21</v>
      </c>
      <c r="F63" s="24"/>
    </row>
    <row r="64" spans="1:6" x14ac:dyDescent="0.25">
      <c r="A64" s="25" t="s">
        <v>0</v>
      </c>
      <c r="B64" s="199" t="s">
        <v>1612</v>
      </c>
      <c r="C64" s="200"/>
      <c r="D64" s="201"/>
      <c r="E64" s="28">
        <v>3790</v>
      </c>
      <c r="F64" s="24"/>
    </row>
    <row r="65" spans="1:6" x14ac:dyDescent="0.25">
      <c r="A65" s="30"/>
      <c r="B65" s="199" t="s">
        <v>131</v>
      </c>
      <c r="C65" s="200"/>
      <c r="D65" s="201"/>
      <c r="E65" s="28">
        <v>14102.55</v>
      </c>
      <c r="F65" s="24" t="s">
        <v>0</v>
      </c>
    </row>
    <row r="66" spans="1:6" x14ac:dyDescent="0.25">
      <c r="A66" s="25" t="s">
        <v>0</v>
      </c>
      <c r="B66" s="150" t="s">
        <v>1613</v>
      </c>
      <c r="C66" s="151"/>
      <c r="D66" s="152"/>
      <c r="E66" s="28">
        <v>230644.27</v>
      </c>
      <c r="F66" s="24" t="s">
        <v>0</v>
      </c>
    </row>
    <row r="67" spans="1:6" x14ac:dyDescent="0.25">
      <c r="A67" s="25" t="s">
        <v>0</v>
      </c>
      <c r="B67" s="139" t="s">
        <v>1295</v>
      </c>
      <c r="C67" s="140"/>
      <c r="D67" s="140"/>
      <c r="E67" s="28">
        <v>170886.09</v>
      </c>
      <c r="F67" s="24" t="s">
        <v>0</v>
      </c>
    </row>
    <row r="68" spans="1:6" x14ac:dyDescent="0.25">
      <c r="A68" s="25" t="s">
        <v>0</v>
      </c>
      <c r="B68" s="139" t="s">
        <v>1296</v>
      </c>
      <c r="C68" s="140"/>
      <c r="D68" s="140"/>
      <c r="E68" s="28">
        <v>155063.29999999999</v>
      </c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1600</v>
      </c>
      <c r="C85" s="132"/>
      <c r="D85" s="133"/>
      <c r="E85" s="33">
        <f>-E63+E62</f>
        <v>626773.12000000011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1572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12"/>
  <sheetViews>
    <sheetView topLeftCell="A19" workbookViewId="0">
      <selection activeCell="J35" sqref="J35"/>
    </sheetView>
  </sheetViews>
  <sheetFormatPr defaultRowHeight="15" x14ac:dyDescent="0.25"/>
  <cols>
    <col min="2" max="2" width="15.85546875" customWidth="1"/>
    <col min="3" max="3" width="13.5703125" customWidth="1"/>
    <col min="4" max="4" width="14.5703125" customWidth="1"/>
    <col min="5" max="5" width="18.140625" customWidth="1"/>
    <col min="6" max="6" width="24.140625" customWidth="1"/>
    <col min="7" max="7" width="10.140625" bestFit="1" customWidth="1"/>
    <col min="8" max="8" width="12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1584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1585</v>
      </c>
      <c r="C7" s="171"/>
      <c r="D7" s="172"/>
      <c r="E7" s="8">
        <v>29399704.530000001</v>
      </c>
      <c r="F7" s="9"/>
    </row>
    <row r="8" spans="1:7" x14ac:dyDescent="0.25">
      <c r="A8" s="7" t="s">
        <v>8</v>
      </c>
      <c r="B8" s="193" t="s">
        <v>1586</v>
      </c>
      <c r="C8" s="194"/>
      <c r="D8" s="195"/>
      <c r="E8" s="10">
        <v>39210926.229999997</v>
      </c>
      <c r="F8" s="11"/>
    </row>
    <row r="9" spans="1:7" x14ac:dyDescent="0.25">
      <c r="A9" s="12">
        <v>2.1</v>
      </c>
      <c r="B9" s="161" t="s">
        <v>1589</v>
      </c>
      <c r="C9" s="162"/>
      <c r="D9" s="163"/>
      <c r="E9" s="9">
        <v>35694731.109999999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7" x14ac:dyDescent="0.25">
      <c r="A14" s="12">
        <v>2.5</v>
      </c>
      <c r="B14" s="161" t="s">
        <v>1591</v>
      </c>
      <c r="C14" s="162"/>
      <c r="D14" s="163"/>
      <c r="E14" s="9">
        <v>285125</v>
      </c>
      <c r="F14" s="13">
        <v>286104.02</v>
      </c>
      <c r="G14" s="63" t="s">
        <v>0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438579.72</v>
      </c>
      <c r="G19" s="63" t="s">
        <v>0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1750</v>
      </c>
      <c r="F24" s="13">
        <v>87513.32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1592</v>
      </c>
      <c r="C31" s="162"/>
      <c r="D31" s="163"/>
      <c r="E31" s="9">
        <v>1050</v>
      </c>
      <c r="F31" s="13">
        <v>1050</v>
      </c>
    </row>
    <row r="32" spans="1:7" x14ac:dyDescent="0.25">
      <c r="A32" s="14" t="s">
        <v>24</v>
      </c>
      <c r="B32" s="161" t="s">
        <v>1590</v>
      </c>
      <c r="C32" s="162"/>
      <c r="D32" s="163"/>
      <c r="E32" s="9">
        <v>2328270.12</v>
      </c>
      <c r="F32" s="13"/>
    </row>
    <row r="33" spans="1:8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8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8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8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8" x14ac:dyDescent="0.25">
      <c r="A37" s="14">
        <v>2.2799999999999998</v>
      </c>
      <c r="B37" s="176" t="s">
        <v>1593</v>
      </c>
      <c r="C37" s="177"/>
      <c r="D37" s="178"/>
      <c r="E37" s="9">
        <v>900000</v>
      </c>
      <c r="F37" s="13">
        <v>900000</v>
      </c>
      <c r="H37" s="63" t="s">
        <v>0</v>
      </c>
    </row>
    <row r="38" spans="1:8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8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8" x14ac:dyDescent="0.25">
      <c r="A40" s="7" t="s">
        <v>37</v>
      </c>
      <c r="B40" s="170" t="s">
        <v>38</v>
      </c>
      <c r="C40" s="171"/>
      <c r="D40" s="172"/>
      <c r="E40" s="19">
        <f>+E8+E7</f>
        <v>68610630.75999999</v>
      </c>
      <c r="F40" s="9" t="s">
        <v>0</v>
      </c>
    </row>
    <row r="41" spans="1:8" x14ac:dyDescent="0.25">
      <c r="A41" s="7" t="s">
        <v>39</v>
      </c>
      <c r="B41" s="173" t="s">
        <v>1587</v>
      </c>
      <c r="C41" s="174"/>
      <c r="D41" s="175"/>
      <c r="E41" s="20">
        <v>38030249.659999996</v>
      </c>
      <c r="F41" s="9" t="s">
        <v>0</v>
      </c>
    </row>
    <row r="42" spans="1:8" x14ac:dyDescent="0.25">
      <c r="A42" s="7"/>
      <c r="B42" s="161" t="s">
        <v>1594</v>
      </c>
      <c r="C42" s="162"/>
      <c r="D42" s="163"/>
      <c r="E42" s="21">
        <v>38023001.229999997</v>
      </c>
      <c r="F42" s="9" t="s">
        <v>0</v>
      </c>
    </row>
    <row r="43" spans="1:8" x14ac:dyDescent="0.25">
      <c r="A43" s="7"/>
      <c r="B43" s="161" t="s">
        <v>199</v>
      </c>
      <c r="C43" s="162"/>
      <c r="D43" s="163"/>
      <c r="E43" s="21">
        <v>7248.43</v>
      </c>
      <c r="F43" s="13" t="s">
        <v>0</v>
      </c>
    </row>
    <row r="44" spans="1:8" x14ac:dyDescent="0.25">
      <c r="A44" s="7"/>
      <c r="B44" s="161"/>
      <c r="C44" s="162"/>
      <c r="D44" s="163"/>
      <c r="E44" s="21"/>
      <c r="F44" s="13" t="s">
        <v>0</v>
      </c>
    </row>
    <row r="45" spans="1:8" x14ac:dyDescent="0.25">
      <c r="A45" s="7"/>
      <c r="B45" s="167"/>
      <c r="C45" s="168"/>
      <c r="D45" s="169"/>
      <c r="E45" s="9"/>
      <c r="F45" s="13"/>
    </row>
    <row r="46" spans="1:8" x14ac:dyDescent="0.25">
      <c r="A46" s="7"/>
      <c r="B46" s="161"/>
      <c r="C46" s="162"/>
      <c r="D46" s="163"/>
      <c r="E46" s="9"/>
      <c r="F46" s="13" t="s">
        <v>0</v>
      </c>
    </row>
    <row r="47" spans="1:8" x14ac:dyDescent="0.25">
      <c r="A47" s="7"/>
      <c r="B47" s="161"/>
      <c r="C47" s="162"/>
      <c r="D47" s="163"/>
      <c r="E47" s="9"/>
      <c r="F47" s="13" t="s">
        <v>0</v>
      </c>
    </row>
    <row r="48" spans="1:8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1588</v>
      </c>
      <c r="C57" s="154"/>
      <c r="D57" s="155"/>
      <c r="E57" s="22">
        <f>-E41+E40</f>
        <v>30580381.099999994</v>
      </c>
      <c r="F57" s="22">
        <f>SUM(F8:F56)</f>
        <v>30580381.100000001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1595</v>
      </c>
      <c r="C59" s="129"/>
      <c r="D59" s="129"/>
      <c r="E59" s="26">
        <v>3701594.12</v>
      </c>
      <c r="F59" s="24"/>
    </row>
    <row r="60" spans="1:6" x14ac:dyDescent="0.25">
      <c r="A60" s="25" t="s">
        <v>8</v>
      </c>
      <c r="B60" s="159" t="s">
        <v>1596</v>
      </c>
      <c r="C60" s="160"/>
      <c r="D60" s="160"/>
      <c r="E60" s="27">
        <v>131664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3833258.12</v>
      </c>
      <c r="F62" s="24" t="s">
        <v>0</v>
      </c>
    </row>
    <row r="63" spans="1:6" x14ac:dyDescent="0.25">
      <c r="A63" s="25" t="s">
        <v>39</v>
      </c>
      <c r="B63" s="141" t="s">
        <v>1597</v>
      </c>
      <c r="C63" s="142"/>
      <c r="D63" s="143"/>
      <c r="E63" s="29">
        <v>3226547.59</v>
      </c>
      <c r="F63" s="24"/>
    </row>
    <row r="64" spans="1:6" x14ac:dyDescent="0.25">
      <c r="A64" s="25" t="s">
        <v>0</v>
      </c>
      <c r="B64" s="199" t="s">
        <v>1598</v>
      </c>
      <c r="C64" s="200"/>
      <c r="D64" s="201"/>
      <c r="E64" s="28">
        <v>2328270.12</v>
      </c>
      <c r="F64" s="24"/>
    </row>
    <row r="65" spans="1:6" x14ac:dyDescent="0.25">
      <c r="A65" s="30"/>
      <c r="B65" s="199" t="s">
        <v>1599</v>
      </c>
      <c r="C65" s="200"/>
      <c r="D65" s="201"/>
      <c r="E65" s="28">
        <v>888973.71</v>
      </c>
      <c r="F65" s="24" t="s">
        <v>0</v>
      </c>
    </row>
    <row r="66" spans="1:6" x14ac:dyDescent="0.25">
      <c r="A66" s="25" t="s">
        <v>0</v>
      </c>
      <c r="B66" s="150" t="s">
        <v>199</v>
      </c>
      <c r="C66" s="151"/>
      <c r="D66" s="152"/>
      <c r="E66" s="28">
        <v>9303.76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1600</v>
      </c>
      <c r="C85" s="132"/>
      <c r="D85" s="133"/>
      <c r="E85" s="33">
        <f>-E63+E62</f>
        <v>606710.53000000026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1572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25" workbookViewId="0">
      <selection sqref="A1:F112"/>
    </sheetView>
  </sheetViews>
  <sheetFormatPr defaultRowHeight="15" x14ac:dyDescent="0.25"/>
  <cols>
    <col min="3" max="3" width="11.28515625" customWidth="1"/>
    <col min="4" max="4" width="19.85546875" customWidth="1"/>
    <col min="5" max="5" width="18.5703125" customWidth="1"/>
    <col min="6" max="6" width="21.140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1575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1576</v>
      </c>
      <c r="C7" s="171"/>
      <c r="D7" s="172"/>
      <c r="E7" s="8">
        <v>29404481.030000001</v>
      </c>
      <c r="F7" s="9"/>
    </row>
    <row r="8" spans="1:6" x14ac:dyDescent="0.25">
      <c r="A8" s="7" t="s">
        <v>8</v>
      </c>
      <c r="B8" s="193" t="s">
        <v>1577</v>
      </c>
      <c r="C8" s="194"/>
      <c r="D8" s="195"/>
      <c r="E8" s="10">
        <v>2500</v>
      </c>
      <c r="F8" s="11"/>
    </row>
    <row r="9" spans="1:6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6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6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1573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445828.15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2500</v>
      </c>
      <c r="F24" s="13">
        <v>85763.32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29406981.030000001</v>
      </c>
      <c r="F40" s="9" t="s">
        <v>0</v>
      </c>
    </row>
    <row r="41" spans="1:6" x14ac:dyDescent="0.25">
      <c r="A41" s="7" t="s">
        <v>39</v>
      </c>
      <c r="B41" s="173" t="s">
        <v>1578</v>
      </c>
      <c r="C41" s="174"/>
      <c r="D41" s="175"/>
      <c r="E41" s="20">
        <v>7276.5</v>
      </c>
      <c r="F41" s="9" t="s">
        <v>0</v>
      </c>
    </row>
    <row r="42" spans="1:6" x14ac:dyDescent="0.25">
      <c r="A42" s="7"/>
      <c r="B42" s="161" t="s">
        <v>1583</v>
      </c>
      <c r="C42" s="162"/>
      <c r="D42" s="163"/>
      <c r="E42" s="21">
        <v>7276.5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1579</v>
      </c>
      <c r="C57" s="154"/>
      <c r="D57" s="155"/>
      <c r="E57" s="22">
        <f>-E41+E40</f>
        <v>29399704.530000001</v>
      </c>
      <c r="F57" s="22">
        <f>SUM(F8:F56)</f>
        <v>29399704.530000001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1565</v>
      </c>
      <c r="C59" s="129"/>
      <c r="D59" s="129"/>
      <c r="E59" s="26">
        <v>3540594.12</v>
      </c>
      <c r="F59" s="24"/>
    </row>
    <row r="60" spans="1:6" x14ac:dyDescent="0.25">
      <c r="A60" s="25" t="s">
        <v>8</v>
      </c>
      <c r="B60" s="159" t="s">
        <v>1580</v>
      </c>
      <c r="C60" s="160"/>
      <c r="D60" s="160"/>
      <c r="E60" s="27">
        <v>161000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3701594.12</v>
      </c>
      <c r="F62" s="24" t="s">
        <v>0</v>
      </c>
    </row>
    <row r="63" spans="1:6" x14ac:dyDescent="0.25">
      <c r="A63" s="25" t="s">
        <v>39</v>
      </c>
      <c r="B63" s="141" t="s">
        <v>1581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1582</v>
      </c>
      <c r="C85" s="132"/>
      <c r="D85" s="133"/>
      <c r="E85" s="33">
        <f>-E63+E62</f>
        <v>3701594.12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1572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3"/>
  <sheetViews>
    <sheetView workbookViewId="0">
      <selection sqref="A1:F123"/>
    </sheetView>
  </sheetViews>
  <sheetFormatPr defaultRowHeight="15" x14ac:dyDescent="0.25"/>
  <cols>
    <col min="2" max="2" width="11" customWidth="1"/>
    <col min="3" max="3" width="13.7109375" customWidth="1"/>
    <col min="4" max="4" width="23.85546875" customWidth="1"/>
    <col min="5" max="5" width="17.140625" customWidth="1"/>
    <col min="6" max="6" width="20.5703125" customWidth="1"/>
    <col min="7" max="7" width="13.285156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2604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2605</v>
      </c>
      <c r="C7" s="171"/>
      <c r="D7" s="172"/>
      <c r="E7" s="8">
        <v>23467433.420000002</v>
      </c>
      <c r="F7" s="9"/>
    </row>
    <row r="8" spans="1:6" x14ac:dyDescent="0.25">
      <c r="A8" s="7" t="s">
        <v>8</v>
      </c>
      <c r="B8" s="193" t="s">
        <v>2606</v>
      </c>
      <c r="C8" s="194"/>
      <c r="D8" s="195"/>
      <c r="E8" s="10">
        <v>11913916.67</v>
      </c>
      <c r="F8" s="11"/>
    </row>
    <row r="9" spans="1:6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6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6" x14ac:dyDescent="0.25">
      <c r="A11" s="14">
        <v>2.2999999999999998</v>
      </c>
      <c r="B11" s="161" t="s">
        <v>2459</v>
      </c>
      <c r="C11" s="162"/>
      <c r="D11" s="163"/>
      <c r="E11" s="9"/>
      <c r="F11" s="13">
        <v>17963077.359999999</v>
      </c>
    </row>
    <row r="12" spans="1:6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6" x14ac:dyDescent="0.25">
      <c r="A13" s="12">
        <v>2.5</v>
      </c>
      <c r="B13" s="161" t="s">
        <v>2581</v>
      </c>
      <c r="C13" s="162"/>
      <c r="D13" s="163"/>
      <c r="E13" s="9"/>
      <c r="F13" s="9">
        <v>35157.11</v>
      </c>
    </row>
    <row r="14" spans="1:6" x14ac:dyDescent="0.25">
      <c r="A14" s="12">
        <v>2.6</v>
      </c>
      <c r="B14" s="161" t="s">
        <v>2612</v>
      </c>
      <c r="C14" s="162"/>
      <c r="D14" s="163"/>
      <c r="E14" s="9">
        <v>285125</v>
      </c>
      <c r="F14" s="13">
        <v>285125</v>
      </c>
    </row>
    <row r="15" spans="1:6" x14ac:dyDescent="0.25">
      <c r="A15" s="12">
        <v>2.7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6" x14ac:dyDescent="0.25">
      <c r="A16" s="12">
        <v>2.8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2.9</v>
      </c>
      <c r="B17" s="161" t="s">
        <v>2616</v>
      </c>
      <c r="C17" s="162"/>
      <c r="D17" s="163"/>
      <c r="E17" s="9">
        <v>6048041.6699999999</v>
      </c>
      <c r="F17" s="13">
        <v>7653253.8499999996</v>
      </c>
      <c r="G17" s="63"/>
    </row>
    <row r="18" spans="1:7" x14ac:dyDescent="0.25">
      <c r="A18" s="12">
        <v>2.1</v>
      </c>
      <c r="B18" s="161" t="s">
        <v>2611</v>
      </c>
      <c r="C18" s="162"/>
      <c r="D18" s="163"/>
      <c r="E18" s="9">
        <v>915750</v>
      </c>
      <c r="F18" s="13">
        <v>1394752.41</v>
      </c>
      <c r="G18" s="63"/>
    </row>
    <row r="19" spans="1:7" x14ac:dyDescent="0.25">
      <c r="A19" s="16">
        <v>2.11</v>
      </c>
      <c r="B19" s="161" t="s">
        <v>2511</v>
      </c>
      <c r="C19" s="162"/>
      <c r="D19" s="163"/>
      <c r="E19" s="9">
        <v>4185000</v>
      </c>
      <c r="F19" s="17">
        <v>4506731.95</v>
      </c>
      <c r="G19" s="63"/>
    </row>
    <row r="20" spans="1:7" x14ac:dyDescent="0.25">
      <c r="A20" s="12">
        <v>2.12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2.13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2.14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2.15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2.16</v>
      </c>
      <c r="B24" s="161" t="s">
        <v>15</v>
      </c>
      <c r="C24" s="162"/>
      <c r="D24" s="163"/>
      <c r="E24" s="9">
        <v>1200</v>
      </c>
      <c r="F24" s="13">
        <v>74113.320000000007</v>
      </c>
      <c r="G24" s="63"/>
    </row>
    <row r="25" spans="1:7" x14ac:dyDescent="0.25">
      <c r="A25" s="12">
        <v>2.17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2.1800000000000002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2.19</v>
      </c>
      <c r="B27" s="161" t="s">
        <v>2563</v>
      </c>
      <c r="C27" s="186"/>
      <c r="D27" s="163"/>
      <c r="E27" s="9"/>
      <c r="F27" s="13"/>
    </row>
    <row r="28" spans="1:7" x14ac:dyDescent="0.25">
      <c r="A28" s="9">
        <v>2.2000000000000002</v>
      </c>
      <c r="B28" s="179" t="s">
        <v>2613</v>
      </c>
      <c r="C28" s="180"/>
      <c r="D28" s="181"/>
      <c r="E28" s="9">
        <v>478800</v>
      </c>
      <c r="F28" s="13">
        <v>478800</v>
      </c>
    </row>
    <row r="29" spans="1:7" x14ac:dyDescent="0.25">
      <c r="A29" s="9">
        <v>2.21</v>
      </c>
      <c r="B29" s="161" t="s">
        <v>2423</v>
      </c>
      <c r="C29" s="182"/>
      <c r="D29" s="163"/>
      <c r="E29" s="9" t="s">
        <v>0</v>
      </c>
      <c r="F29" s="13" t="s">
        <v>0</v>
      </c>
    </row>
    <row r="30" spans="1:7" x14ac:dyDescent="0.25">
      <c r="A30" s="12">
        <v>2.2200000000000002</v>
      </c>
      <c r="B30" s="161" t="s">
        <v>20</v>
      </c>
      <c r="C30" s="162"/>
      <c r="D30" s="163"/>
      <c r="E30" s="9" t="s">
        <v>0</v>
      </c>
      <c r="F30" s="13"/>
    </row>
    <row r="31" spans="1:7" x14ac:dyDescent="0.25">
      <c r="A31" s="14">
        <v>2.23</v>
      </c>
      <c r="B31" s="161" t="s">
        <v>1232</v>
      </c>
      <c r="C31" s="162"/>
      <c r="D31" s="163"/>
      <c r="E31" s="9" t="s">
        <v>0</v>
      </c>
      <c r="F31" s="13">
        <v>0</v>
      </c>
    </row>
    <row r="32" spans="1:7" x14ac:dyDescent="0.25">
      <c r="A32" s="12">
        <v>2.2400000000000002</v>
      </c>
      <c r="B32" s="161" t="s">
        <v>2052</v>
      </c>
      <c r="C32" s="162"/>
      <c r="D32" s="163"/>
      <c r="E32" s="9"/>
      <c r="F32" s="13">
        <v>2380.5500000000002</v>
      </c>
    </row>
    <row r="33" spans="1:6" x14ac:dyDescent="0.25">
      <c r="A33" s="14">
        <v>2.25</v>
      </c>
      <c r="B33" s="161" t="s">
        <v>2548</v>
      </c>
      <c r="C33" s="162"/>
      <c r="D33" s="163"/>
      <c r="E33" s="9"/>
      <c r="F33" s="13"/>
    </row>
    <row r="34" spans="1:6" x14ac:dyDescent="0.25">
      <c r="A34" s="18">
        <v>2.2599999999999998</v>
      </c>
      <c r="B34" s="161" t="s">
        <v>27</v>
      </c>
      <c r="C34" s="162"/>
      <c r="D34" s="163"/>
      <c r="E34" s="9"/>
      <c r="F34" s="13"/>
    </row>
    <row r="35" spans="1:6" x14ac:dyDescent="0.25">
      <c r="A35" s="14">
        <v>2.27</v>
      </c>
      <c r="B35" s="161" t="s">
        <v>1019</v>
      </c>
      <c r="C35" s="162"/>
      <c r="D35" s="163"/>
      <c r="E35" s="9"/>
      <c r="F35" s="13"/>
    </row>
    <row r="36" spans="1:6" x14ac:dyDescent="0.25">
      <c r="A36" s="14">
        <v>2.2799999999999998</v>
      </c>
      <c r="B36" s="161" t="s">
        <v>2011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2.29</v>
      </c>
      <c r="B37" s="161" t="s">
        <v>2473</v>
      </c>
      <c r="C37" s="162"/>
      <c r="D37" s="163"/>
      <c r="E37" s="9"/>
      <c r="F37" s="13"/>
    </row>
    <row r="38" spans="1:6" x14ac:dyDescent="0.25">
      <c r="A38" s="14">
        <v>2.2999999999999998</v>
      </c>
      <c r="B38" s="176" t="s">
        <v>1593</v>
      </c>
      <c r="C38" s="177"/>
      <c r="D38" s="178"/>
      <c r="E38" s="9"/>
      <c r="F38" s="13">
        <v>0</v>
      </c>
    </row>
    <row r="39" spans="1:6" x14ac:dyDescent="0.25">
      <c r="A39" s="14">
        <v>2.31</v>
      </c>
      <c r="B39" s="176" t="s">
        <v>147</v>
      </c>
      <c r="C39" s="177"/>
      <c r="D39" s="178"/>
      <c r="E39" s="9"/>
      <c r="F39" s="13">
        <v>3672.19</v>
      </c>
    </row>
    <row r="40" spans="1:6" x14ac:dyDescent="0.25">
      <c r="A40" s="14">
        <v>2.3199999999999998</v>
      </c>
      <c r="B40" s="161" t="s">
        <v>36</v>
      </c>
      <c r="C40" s="162"/>
      <c r="D40" s="163"/>
      <c r="E40" s="9"/>
      <c r="F40" s="13">
        <v>0.11</v>
      </c>
    </row>
    <row r="41" spans="1:6" x14ac:dyDescent="0.25">
      <c r="A41" s="7" t="s">
        <v>37</v>
      </c>
      <c r="B41" s="170" t="s">
        <v>38</v>
      </c>
      <c r="C41" s="171"/>
      <c r="D41" s="172"/>
      <c r="E41" s="19">
        <f>+E8+E7</f>
        <v>35381350.090000004</v>
      </c>
      <c r="F41" s="9" t="s">
        <v>0</v>
      </c>
    </row>
    <row r="42" spans="1:6" x14ac:dyDescent="0.25">
      <c r="A42" s="7" t="s">
        <v>39</v>
      </c>
      <c r="B42" s="173" t="s">
        <v>2607</v>
      </c>
      <c r="C42" s="174"/>
      <c r="D42" s="175"/>
      <c r="E42" s="20">
        <v>511250.34</v>
      </c>
      <c r="F42" s="9" t="s">
        <v>0</v>
      </c>
    </row>
    <row r="43" spans="1:6" x14ac:dyDescent="0.25">
      <c r="A43" s="7"/>
      <c r="B43" s="161" t="s">
        <v>2614</v>
      </c>
      <c r="C43" s="162"/>
      <c r="D43" s="163"/>
      <c r="E43" s="21">
        <v>401450.34</v>
      </c>
      <c r="F43" s="9" t="s">
        <v>0</v>
      </c>
    </row>
    <row r="44" spans="1:6" x14ac:dyDescent="0.25">
      <c r="A44" s="7"/>
      <c r="B44" s="161" t="s">
        <v>2615</v>
      </c>
      <c r="C44" s="162"/>
      <c r="D44" s="163"/>
      <c r="E44" s="21">
        <v>109800</v>
      </c>
      <c r="F44" s="13" t="s">
        <v>0</v>
      </c>
    </row>
    <row r="45" spans="1:6" x14ac:dyDescent="0.25">
      <c r="A45" s="7"/>
      <c r="B45" s="161"/>
      <c r="C45" s="162"/>
      <c r="D45" s="163"/>
      <c r="E45" s="21"/>
      <c r="F45" s="13" t="s">
        <v>0</v>
      </c>
    </row>
    <row r="46" spans="1:6" x14ac:dyDescent="0.25">
      <c r="A46" s="7"/>
      <c r="B46" s="167"/>
      <c r="C46" s="168"/>
      <c r="D46" s="169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 t="s">
        <v>0</v>
      </c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/>
    </row>
    <row r="51" spans="1:6" x14ac:dyDescent="0.25">
      <c r="A51" s="7"/>
      <c r="B51" s="161"/>
      <c r="C51" s="162"/>
      <c r="D51" s="163"/>
      <c r="E51" s="9"/>
      <c r="F51" s="13" t="s">
        <v>0</v>
      </c>
    </row>
    <row r="52" spans="1:6" x14ac:dyDescent="0.25">
      <c r="A52" s="7"/>
      <c r="B52" s="161"/>
      <c r="C52" s="162"/>
      <c r="D52" s="163"/>
      <c r="E52" s="9"/>
      <c r="F52" s="13"/>
    </row>
    <row r="53" spans="1:6" x14ac:dyDescent="0.25">
      <c r="A53" s="7"/>
      <c r="B53" s="161"/>
      <c r="C53" s="162"/>
      <c r="D53" s="163"/>
      <c r="E53" s="9"/>
      <c r="F53" s="13" t="s">
        <v>0</v>
      </c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/>
      <c r="C55" s="162"/>
      <c r="D55" s="163"/>
      <c r="E55" s="9"/>
      <c r="F55" s="13"/>
    </row>
    <row r="56" spans="1:6" x14ac:dyDescent="0.25">
      <c r="A56" s="7"/>
      <c r="B56" s="161" t="s">
        <v>0</v>
      </c>
      <c r="C56" s="162"/>
      <c r="D56" s="163"/>
      <c r="E56" s="9" t="s">
        <v>0</v>
      </c>
      <c r="F56" s="13"/>
    </row>
    <row r="57" spans="1:6" x14ac:dyDescent="0.25">
      <c r="A57" s="7"/>
      <c r="B57" s="164" t="s">
        <v>0</v>
      </c>
      <c r="C57" s="165"/>
      <c r="D57" s="166"/>
      <c r="E57" s="9" t="s">
        <v>0</v>
      </c>
      <c r="F57" s="13" t="s">
        <v>0</v>
      </c>
    </row>
    <row r="58" spans="1:6" x14ac:dyDescent="0.25">
      <c r="A58" s="7" t="s">
        <v>0</v>
      </c>
      <c r="B58" s="153" t="s">
        <v>2608</v>
      </c>
      <c r="C58" s="154"/>
      <c r="D58" s="155"/>
      <c r="E58" s="22">
        <f>-E42+E41</f>
        <v>34870099.75</v>
      </c>
      <c r="F58" s="22">
        <f>SUM(F8:F57)</f>
        <v>34870099.749999993</v>
      </c>
    </row>
    <row r="59" spans="1:6" x14ac:dyDescent="0.25">
      <c r="A59" s="156" t="s">
        <v>40</v>
      </c>
      <c r="B59" s="157"/>
      <c r="C59" s="157"/>
      <c r="D59" s="158"/>
      <c r="E59" s="23" t="s">
        <v>0</v>
      </c>
      <c r="F59" s="24" t="s">
        <v>0</v>
      </c>
    </row>
    <row r="60" spans="1:6" x14ac:dyDescent="0.25">
      <c r="A60" s="25" t="s">
        <v>7</v>
      </c>
      <c r="B60" s="128" t="s">
        <v>2605</v>
      </c>
      <c r="C60" s="129"/>
      <c r="D60" s="129"/>
      <c r="E60" s="26">
        <v>843744.03</v>
      </c>
      <c r="F60" s="24"/>
    </row>
    <row r="61" spans="1:6" x14ac:dyDescent="0.25">
      <c r="A61" s="25" t="s">
        <v>8</v>
      </c>
      <c r="B61" s="159" t="s">
        <v>2609</v>
      </c>
      <c r="C61" s="160"/>
      <c r="D61" s="160"/>
      <c r="E61" s="27">
        <v>93949</v>
      </c>
      <c r="F61" s="24" t="s">
        <v>0</v>
      </c>
    </row>
    <row r="62" spans="1:6" x14ac:dyDescent="0.25">
      <c r="A62" s="25"/>
      <c r="B62" s="136"/>
      <c r="C62" s="137"/>
      <c r="D62" s="138"/>
      <c r="E62" s="28"/>
      <c r="F62" s="24" t="s">
        <v>0</v>
      </c>
    </row>
    <row r="63" spans="1:6" x14ac:dyDescent="0.25">
      <c r="A63" s="25" t="s">
        <v>37</v>
      </c>
      <c r="B63" s="128" t="s">
        <v>41</v>
      </c>
      <c r="C63" s="129"/>
      <c r="D63" s="129"/>
      <c r="E63" s="26">
        <f>+E62+E61+E60</f>
        <v>937693.03</v>
      </c>
      <c r="F63" s="24" t="s">
        <v>0</v>
      </c>
    </row>
    <row r="64" spans="1:6" x14ac:dyDescent="0.25">
      <c r="A64" s="25" t="s">
        <v>39</v>
      </c>
      <c r="B64" s="141" t="s">
        <v>2610</v>
      </c>
      <c r="C64" s="142"/>
      <c r="D64" s="143"/>
      <c r="E64" s="29">
        <v>140771.51</v>
      </c>
      <c r="F64" s="24"/>
    </row>
    <row r="65" spans="1:6" ht="15" customHeight="1" x14ac:dyDescent="0.25">
      <c r="A65" s="25" t="s">
        <v>0</v>
      </c>
      <c r="B65" s="144" t="s">
        <v>2617</v>
      </c>
      <c r="C65" s="145"/>
      <c r="D65" s="146"/>
      <c r="E65" s="28">
        <v>140771.51</v>
      </c>
      <c r="F65" s="24"/>
    </row>
    <row r="66" spans="1:6" x14ac:dyDescent="0.25">
      <c r="A66" s="30"/>
      <c r="B66" s="147"/>
      <c r="C66" s="148"/>
      <c r="D66" s="149"/>
      <c r="E66" s="28"/>
      <c r="F66" s="24" t="s">
        <v>0</v>
      </c>
    </row>
    <row r="67" spans="1:6" x14ac:dyDescent="0.25">
      <c r="A67" s="25" t="s">
        <v>0</v>
      </c>
      <c r="B67" s="150"/>
      <c r="C67" s="151"/>
      <c r="D67" s="152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 t="s">
        <v>0</v>
      </c>
      <c r="B69" s="139"/>
      <c r="C69" s="140"/>
      <c r="D69" s="140"/>
      <c r="E69" s="28"/>
      <c r="F69" s="24" t="s">
        <v>0</v>
      </c>
    </row>
    <row r="70" spans="1:6" x14ac:dyDescent="0.25">
      <c r="A70" s="25"/>
      <c r="B70" s="139"/>
      <c r="C70" s="140"/>
      <c r="D70" s="140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29"/>
      <c r="E73" s="28"/>
      <c r="F73" s="24" t="s">
        <v>0</v>
      </c>
    </row>
    <row r="74" spans="1:6" x14ac:dyDescent="0.25">
      <c r="A74" s="25"/>
      <c r="B74" s="128"/>
      <c r="C74" s="129"/>
      <c r="D74" s="130"/>
      <c r="E74" s="31"/>
      <c r="F74" s="24"/>
    </row>
    <row r="75" spans="1:6" x14ac:dyDescent="0.25">
      <c r="A75" s="25"/>
      <c r="B75" s="128"/>
      <c r="C75" s="129"/>
      <c r="D75" s="130"/>
      <c r="E75" s="31"/>
      <c r="F75" s="32"/>
    </row>
    <row r="76" spans="1:6" x14ac:dyDescent="0.25">
      <c r="A76" s="25"/>
      <c r="B76" s="136"/>
      <c r="C76" s="137"/>
      <c r="D76" s="138"/>
      <c r="E76" s="31"/>
      <c r="F76" s="24" t="s">
        <v>0</v>
      </c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28"/>
      <c r="C85" s="129"/>
      <c r="D85" s="130"/>
      <c r="E85" s="31"/>
      <c r="F85" s="32"/>
    </row>
    <row r="86" spans="1:6" x14ac:dyDescent="0.25">
      <c r="A86" s="25"/>
      <c r="B86" s="131" t="s">
        <v>2618</v>
      </c>
      <c r="C86" s="132"/>
      <c r="D86" s="133"/>
      <c r="E86" s="33">
        <f>-E64+E63</f>
        <v>796921.52</v>
      </c>
      <c r="F86" s="24" t="s">
        <v>0</v>
      </c>
    </row>
    <row r="87" spans="1:6" x14ac:dyDescent="0.25">
      <c r="A87" s="123" t="s">
        <v>42</v>
      </c>
      <c r="B87" s="124"/>
      <c r="C87" s="124"/>
      <c r="D87" s="125"/>
      <c r="E87" s="34"/>
      <c r="F87" s="35"/>
    </row>
    <row r="88" spans="1:6" x14ac:dyDescent="0.25">
      <c r="A88" s="36" t="s">
        <v>43</v>
      </c>
      <c r="B88" s="126" t="s">
        <v>2370</v>
      </c>
      <c r="C88" s="127"/>
      <c r="D88" s="127"/>
      <c r="E88" s="37">
        <v>4519050.54</v>
      </c>
      <c r="F88" s="35"/>
    </row>
    <row r="89" spans="1:6" x14ac:dyDescent="0.25">
      <c r="A89" s="36" t="s">
        <v>8</v>
      </c>
      <c r="B89" s="110" t="s">
        <v>2343</v>
      </c>
      <c r="C89" s="111"/>
      <c r="D89" s="112"/>
      <c r="E89" s="37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6"/>
      <c r="B92" s="110"/>
      <c r="C92" s="111"/>
      <c r="D92" s="112"/>
      <c r="E92" s="38"/>
      <c r="F92" s="35"/>
    </row>
    <row r="93" spans="1:6" x14ac:dyDescent="0.25">
      <c r="A93" s="39" t="s">
        <v>37</v>
      </c>
      <c r="B93" s="113" t="s">
        <v>2201</v>
      </c>
      <c r="C93" s="114"/>
      <c r="D93" s="115"/>
      <c r="E93" s="40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8" t="s">
        <v>0</v>
      </c>
      <c r="F94" s="35"/>
    </row>
    <row r="95" spans="1:6" x14ac:dyDescent="0.25">
      <c r="A95" s="39"/>
      <c r="B95" s="110" t="s">
        <v>0</v>
      </c>
      <c r="C95" s="111"/>
      <c r="D95" s="111"/>
      <c r="E95" s="37" t="s">
        <v>0</v>
      </c>
      <c r="F95" s="35"/>
    </row>
    <row r="96" spans="1:6" x14ac:dyDescent="0.25">
      <c r="A96" s="39"/>
      <c r="B96" s="116" t="s">
        <v>2361</v>
      </c>
      <c r="C96" s="117"/>
      <c r="D96" s="117"/>
      <c r="E96" s="41">
        <f>+E89+E88</f>
        <v>4519050.54</v>
      </c>
      <c r="F96" s="42"/>
    </row>
    <row r="97" spans="1:6" ht="15" customHeight="1" x14ac:dyDescent="0.25">
      <c r="A97" s="118" t="s">
        <v>46</v>
      </c>
      <c r="B97" s="119"/>
      <c r="C97" s="119"/>
      <c r="D97" s="120"/>
      <c r="E97" s="43"/>
      <c r="F97" s="44"/>
    </row>
    <row r="98" spans="1:6" x14ac:dyDescent="0.25">
      <c r="A98" s="45">
        <v>1</v>
      </c>
      <c r="B98" s="98" t="s">
        <v>2328</v>
      </c>
      <c r="C98" s="99"/>
      <c r="D98" s="100"/>
      <c r="E98" s="43">
        <v>61111.3</v>
      </c>
      <c r="F98" s="44"/>
    </row>
    <row r="99" spans="1:6" x14ac:dyDescent="0.25">
      <c r="A99" s="45"/>
      <c r="B99" s="107" t="s">
        <v>47</v>
      </c>
      <c r="C99" s="108"/>
      <c r="D99" s="109"/>
      <c r="E99" s="46"/>
      <c r="F99" s="44"/>
    </row>
    <row r="100" spans="1:6" x14ac:dyDescent="0.25">
      <c r="A100" s="45" t="s">
        <v>0</v>
      </c>
      <c r="B100" s="98"/>
      <c r="C100" s="99"/>
      <c r="D100" s="100"/>
      <c r="E100" s="47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5"/>
      <c r="B102" s="107" t="s">
        <v>48</v>
      </c>
      <c r="C102" s="108"/>
      <c r="D102" s="109"/>
      <c r="E102" s="43"/>
      <c r="F102" s="44"/>
    </row>
    <row r="103" spans="1:6" x14ac:dyDescent="0.25">
      <c r="A103" s="45"/>
      <c r="B103" s="98"/>
      <c r="C103" s="99"/>
      <c r="D103" s="100"/>
      <c r="E103" s="48"/>
      <c r="F103" s="44"/>
    </row>
    <row r="104" spans="1:6" x14ac:dyDescent="0.25">
      <c r="A104" s="49"/>
      <c r="B104" s="98"/>
      <c r="C104" s="99"/>
      <c r="D104" s="100"/>
      <c r="E104" s="50"/>
      <c r="F104" s="44"/>
    </row>
    <row r="105" spans="1:6" x14ac:dyDescent="0.25">
      <c r="A105" s="51"/>
      <c r="B105" s="101" t="s">
        <v>2320</v>
      </c>
      <c r="C105" s="102"/>
      <c r="D105" s="103"/>
      <c r="E105" s="52">
        <v>61111.3</v>
      </c>
      <c r="F105" s="44"/>
    </row>
    <row r="106" spans="1:6" ht="15" customHeight="1" x14ac:dyDescent="0.25">
      <c r="A106" s="104" t="s">
        <v>50</v>
      </c>
      <c r="B106" s="105"/>
      <c r="C106" s="105"/>
      <c r="D106" s="106"/>
      <c r="E106" s="53"/>
      <c r="F106" s="54"/>
    </row>
    <row r="107" spans="1:6" x14ac:dyDescent="0.25">
      <c r="A107" s="55">
        <v>1</v>
      </c>
      <c r="B107" s="86" t="s">
        <v>51</v>
      </c>
      <c r="C107" s="87"/>
      <c r="D107" s="88"/>
      <c r="E107" s="53">
        <v>0</v>
      </c>
      <c r="F107" s="54"/>
    </row>
    <row r="108" spans="1:6" x14ac:dyDescent="0.25">
      <c r="A108" s="55"/>
      <c r="B108" s="89" t="s">
        <v>52</v>
      </c>
      <c r="C108" s="90"/>
      <c r="D108" s="91"/>
      <c r="E108" s="56">
        <v>0</v>
      </c>
      <c r="F108" s="54"/>
    </row>
    <row r="109" spans="1:6" x14ac:dyDescent="0.25">
      <c r="A109" s="55"/>
      <c r="B109" s="86" t="s">
        <v>0</v>
      </c>
      <c r="C109" s="87"/>
      <c r="D109" s="88"/>
      <c r="E109" s="57" t="s">
        <v>0</v>
      </c>
      <c r="F109" s="54"/>
    </row>
    <row r="110" spans="1:6" x14ac:dyDescent="0.25">
      <c r="A110" s="55"/>
      <c r="B110" s="86"/>
      <c r="C110" s="87"/>
      <c r="D110" s="88"/>
      <c r="E110" s="58"/>
      <c r="F110" s="54"/>
    </row>
    <row r="111" spans="1:6" x14ac:dyDescent="0.25">
      <c r="A111" s="55"/>
      <c r="B111" s="89" t="s">
        <v>53</v>
      </c>
      <c r="C111" s="90"/>
      <c r="D111" s="91"/>
      <c r="E111" s="53">
        <v>0</v>
      </c>
      <c r="F111" s="54"/>
    </row>
    <row r="112" spans="1:6" x14ac:dyDescent="0.25">
      <c r="A112" s="55"/>
      <c r="B112" s="86" t="s">
        <v>0</v>
      </c>
      <c r="C112" s="87"/>
      <c r="D112" s="88"/>
      <c r="E112" s="58" t="s">
        <v>0</v>
      </c>
      <c r="F112" s="54"/>
    </row>
    <row r="113" spans="1:6" x14ac:dyDescent="0.25">
      <c r="A113" s="59"/>
      <c r="B113" s="86"/>
      <c r="C113" s="87"/>
      <c r="D113" s="88"/>
      <c r="E113" s="60"/>
      <c r="F113" s="54"/>
    </row>
    <row r="114" spans="1:6" x14ac:dyDescent="0.25">
      <c r="A114" s="61"/>
      <c r="B114" s="92" t="s">
        <v>54</v>
      </c>
      <c r="C114" s="93"/>
      <c r="D114" s="94"/>
      <c r="E114" s="62">
        <v>0</v>
      </c>
      <c r="F114" s="54"/>
    </row>
    <row r="115" spans="1:6" ht="15" customHeight="1" x14ac:dyDescent="0.25">
      <c r="A115" s="95" t="s">
        <v>2388</v>
      </c>
      <c r="B115" s="96"/>
      <c r="C115" s="96"/>
      <c r="D115" s="97"/>
      <c r="E115" s="64"/>
      <c r="F115" s="65"/>
    </row>
    <row r="116" spans="1:6" x14ac:dyDescent="0.25">
      <c r="A116" s="66">
        <v>1</v>
      </c>
      <c r="B116" s="77" t="s">
        <v>2398</v>
      </c>
      <c r="C116" s="78"/>
      <c r="D116" s="79"/>
      <c r="E116" s="64">
        <v>10000000</v>
      </c>
      <c r="F116" s="65"/>
    </row>
    <row r="117" spans="1:6" x14ac:dyDescent="0.25">
      <c r="A117" s="66"/>
      <c r="B117" s="83" t="s">
        <v>2384</v>
      </c>
      <c r="C117" s="84"/>
      <c r="D117" s="85"/>
      <c r="E117" s="67"/>
      <c r="F117" s="65"/>
    </row>
    <row r="118" spans="1:6" x14ac:dyDescent="0.25">
      <c r="A118" s="66"/>
      <c r="B118" s="77"/>
      <c r="C118" s="78"/>
      <c r="D118" s="79"/>
      <c r="E118" s="68"/>
      <c r="F118" s="65"/>
    </row>
    <row r="119" spans="1:6" x14ac:dyDescent="0.25">
      <c r="A119" s="66"/>
      <c r="B119" s="77"/>
      <c r="C119" s="78"/>
      <c r="D119" s="79"/>
      <c r="E119" s="69"/>
      <c r="F119" s="65"/>
    </row>
    <row r="120" spans="1:6" x14ac:dyDescent="0.25">
      <c r="A120" s="66"/>
      <c r="B120" s="83" t="s">
        <v>2385</v>
      </c>
      <c r="C120" s="84"/>
      <c r="D120" s="85"/>
      <c r="E120" s="64">
        <v>0</v>
      </c>
      <c r="F120" s="65"/>
    </row>
    <row r="121" spans="1:6" x14ac:dyDescent="0.25">
      <c r="A121" s="66"/>
      <c r="B121" s="77" t="s">
        <v>0</v>
      </c>
      <c r="C121" s="78"/>
      <c r="D121" s="79"/>
      <c r="E121" s="69" t="s">
        <v>0</v>
      </c>
      <c r="F121" s="65"/>
    </row>
    <row r="122" spans="1:6" x14ac:dyDescent="0.25">
      <c r="A122" s="70"/>
      <c r="B122" s="77"/>
      <c r="C122" s="78"/>
      <c r="D122" s="79"/>
      <c r="E122" s="71"/>
      <c r="F122" s="65"/>
    </row>
    <row r="123" spans="1:6" x14ac:dyDescent="0.25">
      <c r="A123" s="72"/>
      <c r="B123" s="80" t="s">
        <v>2387</v>
      </c>
      <c r="C123" s="81"/>
      <c r="D123" s="82"/>
      <c r="E123" s="73">
        <v>10000000</v>
      </c>
      <c r="F123" s="65"/>
    </row>
  </sheetData>
  <mergeCells count="120">
    <mergeCell ref="B28:D28"/>
    <mergeCell ref="B119:D119"/>
    <mergeCell ref="B120:D120"/>
    <mergeCell ref="B121:D121"/>
    <mergeCell ref="B122:D122"/>
    <mergeCell ref="B123:D123"/>
    <mergeCell ref="A106:D106"/>
    <mergeCell ref="B113:D113"/>
    <mergeCell ref="B114:D114"/>
    <mergeCell ref="A115:D115"/>
    <mergeCell ref="B116:D116"/>
    <mergeCell ref="B117:D117"/>
    <mergeCell ref="B118:D118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  <mergeCell ref="B95:D95"/>
    <mergeCell ref="B96:D96"/>
    <mergeCell ref="A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83:D83"/>
    <mergeCell ref="B84:D84"/>
    <mergeCell ref="B85:D85"/>
    <mergeCell ref="B86:D86"/>
    <mergeCell ref="A87:D87"/>
    <mergeCell ref="B88:D88"/>
    <mergeCell ref="B77:D77"/>
    <mergeCell ref="B78:D78"/>
    <mergeCell ref="B79:D79"/>
    <mergeCell ref="B80:D80"/>
    <mergeCell ref="B81:D81"/>
    <mergeCell ref="B82:D82"/>
    <mergeCell ref="B71:D71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A59:D59"/>
    <mergeCell ref="B60:D60"/>
    <mergeCell ref="B61:D61"/>
    <mergeCell ref="B62:D62"/>
    <mergeCell ref="B63:D63"/>
    <mergeCell ref="B64:D64"/>
    <mergeCell ref="B53:D53"/>
    <mergeCell ref="B54:D54"/>
    <mergeCell ref="B55:D55"/>
    <mergeCell ref="B56:D56"/>
    <mergeCell ref="B57:D57"/>
    <mergeCell ref="B58:D58"/>
    <mergeCell ref="B47:D47"/>
    <mergeCell ref="B48:D48"/>
    <mergeCell ref="B49:D49"/>
    <mergeCell ref="B50:D50"/>
    <mergeCell ref="B51:D51"/>
    <mergeCell ref="B52:D52"/>
    <mergeCell ref="B41:D41"/>
    <mergeCell ref="B42:D42"/>
    <mergeCell ref="B43:D43"/>
    <mergeCell ref="B44:D44"/>
    <mergeCell ref="B45:D45"/>
    <mergeCell ref="B46:D46"/>
    <mergeCell ref="B35:D35"/>
    <mergeCell ref="B36:D36"/>
    <mergeCell ref="B37:D37"/>
    <mergeCell ref="B38:D38"/>
    <mergeCell ref="B39:D39"/>
    <mergeCell ref="B40:D40"/>
    <mergeCell ref="B29:D29"/>
    <mergeCell ref="B30:D30"/>
    <mergeCell ref="B31:D31"/>
    <mergeCell ref="B32:D32"/>
    <mergeCell ref="B33:D33"/>
    <mergeCell ref="B34:D34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140625" customWidth="1"/>
    <col min="3" max="3" width="12.7109375" customWidth="1"/>
    <col min="4" max="4" width="11.85546875" customWidth="1"/>
    <col min="5" max="5" width="19.7109375" customWidth="1"/>
    <col min="6" max="6" width="23.5703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1564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1565</v>
      </c>
      <c r="C7" s="171"/>
      <c r="D7" s="172"/>
      <c r="E7" s="8">
        <v>26876901.789999999</v>
      </c>
      <c r="F7" s="9"/>
    </row>
    <row r="8" spans="1:7" x14ac:dyDescent="0.25">
      <c r="A8" s="7" t="s">
        <v>8</v>
      </c>
      <c r="B8" s="193" t="s">
        <v>1566</v>
      </c>
      <c r="C8" s="194"/>
      <c r="D8" s="195"/>
      <c r="E8" s="10">
        <v>2528323.2400000002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7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1573</v>
      </c>
      <c r="C16" s="162"/>
      <c r="D16" s="163"/>
      <c r="E16" s="9">
        <v>2525973.2400000002</v>
      </c>
      <c r="F16" s="13">
        <v>2520915.13</v>
      </c>
      <c r="G16" s="63" t="s">
        <v>0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453104.65</v>
      </c>
      <c r="G19" s="63" t="s">
        <v>0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2350</v>
      </c>
      <c r="F24" s="13">
        <v>83263.320000000007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29405225.030000001</v>
      </c>
      <c r="F40" s="9" t="s">
        <v>0</v>
      </c>
    </row>
    <row r="41" spans="1:6" x14ac:dyDescent="0.25">
      <c r="A41" s="7" t="s">
        <v>39</v>
      </c>
      <c r="B41" s="173" t="s">
        <v>1567</v>
      </c>
      <c r="C41" s="174"/>
      <c r="D41" s="175"/>
      <c r="E41" s="20">
        <v>744</v>
      </c>
      <c r="F41" s="9" t="s">
        <v>0</v>
      </c>
    </row>
    <row r="42" spans="1:6" x14ac:dyDescent="0.25">
      <c r="A42" s="7"/>
      <c r="B42" s="161" t="s">
        <v>1574</v>
      </c>
      <c r="C42" s="162"/>
      <c r="D42" s="163"/>
      <c r="E42" s="21">
        <v>744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1568</v>
      </c>
      <c r="C57" s="154"/>
      <c r="D57" s="155"/>
      <c r="E57" s="22">
        <f>-E41+E40</f>
        <v>29404481.030000001</v>
      </c>
      <c r="F57" s="22">
        <f>SUM(F8:F56)</f>
        <v>29404481.030000001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1565</v>
      </c>
      <c r="C59" s="129"/>
      <c r="D59" s="129"/>
      <c r="E59" s="26">
        <v>3392943.12</v>
      </c>
      <c r="F59" s="24"/>
    </row>
    <row r="60" spans="1:6" x14ac:dyDescent="0.25">
      <c r="A60" s="25" t="s">
        <v>8</v>
      </c>
      <c r="B60" s="159" t="s">
        <v>1569</v>
      </c>
      <c r="C60" s="160"/>
      <c r="D60" s="160"/>
      <c r="E60" s="27">
        <v>147651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3540594.12</v>
      </c>
      <c r="F62" s="24" t="s">
        <v>0</v>
      </c>
    </row>
    <row r="63" spans="1:6" x14ac:dyDescent="0.25">
      <c r="A63" s="25" t="s">
        <v>39</v>
      </c>
      <c r="B63" s="141" t="s">
        <v>1570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1571</v>
      </c>
      <c r="C85" s="132"/>
      <c r="D85" s="133"/>
      <c r="E85" s="33">
        <f>-E63+E62</f>
        <v>3540594.12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1572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85546875" customWidth="1"/>
    <col min="3" max="3" width="11.85546875" customWidth="1"/>
    <col min="4" max="4" width="10.7109375" customWidth="1"/>
    <col min="5" max="5" width="19.5703125" customWidth="1"/>
    <col min="6" max="6" width="21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1551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1552</v>
      </c>
      <c r="C7" s="171"/>
      <c r="D7" s="172"/>
      <c r="E7" s="8">
        <v>29833445.77</v>
      </c>
      <c r="F7" s="9"/>
    </row>
    <row r="8" spans="1:7" x14ac:dyDescent="0.25">
      <c r="A8" s="7" t="s">
        <v>8</v>
      </c>
      <c r="B8" s="193" t="s">
        <v>1553</v>
      </c>
      <c r="C8" s="194"/>
      <c r="D8" s="195"/>
      <c r="E8" s="10">
        <v>3100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7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-5058.1099999999997</v>
      </c>
      <c r="G16" s="63" t="s">
        <v>0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453848.65</v>
      </c>
    </row>
    <row r="20" spans="1:7" x14ac:dyDescent="0.25">
      <c r="A20" s="12">
        <v>2.11</v>
      </c>
      <c r="B20" s="161" t="s">
        <v>1544</v>
      </c>
      <c r="C20" s="162"/>
      <c r="D20" s="163"/>
      <c r="E20" s="9" t="s">
        <v>0</v>
      </c>
      <c r="F20" s="9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80913.320000000007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29836545.77</v>
      </c>
      <c r="F40" s="9" t="s">
        <v>0</v>
      </c>
    </row>
    <row r="41" spans="1:6" x14ac:dyDescent="0.25">
      <c r="A41" s="7" t="s">
        <v>39</v>
      </c>
      <c r="B41" s="173" t="s">
        <v>1554</v>
      </c>
      <c r="C41" s="174"/>
      <c r="D41" s="175"/>
      <c r="E41" s="20">
        <v>2959643.98</v>
      </c>
      <c r="F41" s="9" t="s">
        <v>0</v>
      </c>
    </row>
    <row r="42" spans="1:6" x14ac:dyDescent="0.25">
      <c r="A42" s="7"/>
      <c r="B42" s="161" t="s">
        <v>1556</v>
      </c>
      <c r="C42" s="162"/>
      <c r="D42" s="163"/>
      <c r="E42" s="21">
        <v>2525973.2400000002</v>
      </c>
      <c r="F42" s="9" t="s">
        <v>0</v>
      </c>
    </row>
    <row r="43" spans="1:6" x14ac:dyDescent="0.25">
      <c r="A43" s="7"/>
      <c r="B43" s="161" t="s">
        <v>1557</v>
      </c>
      <c r="C43" s="162"/>
      <c r="D43" s="163"/>
      <c r="E43" s="21">
        <v>433670.74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1555</v>
      </c>
      <c r="C57" s="154"/>
      <c r="D57" s="155"/>
      <c r="E57" s="22">
        <f>-E41+E40</f>
        <v>26876901.789999999</v>
      </c>
      <c r="F57" s="22">
        <f>SUM(F8:F56)</f>
        <v>26876901.789999999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1552</v>
      </c>
      <c r="C59" s="129"/>
      <c r="D59" s="129"/>
      <c r="E59" s="26">
        <v>3300428.9</v>
      </c>
      <c r="F59" s="24"/>
    </row>
    <row r="60" spans="1:6" x14ac:dyDescent="0.25">
      <c r="A60" s="25" t="s">
        <v>8</v>
      </c>
      <c r="B60" s="159" t="s">
        <v>1558</v>
      </c>
      <c r="C60" s="160"/>
      <c r="D60" s="160"/>
      <c r="E60" s="27">
        <v>156691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3457119.9</v>
      </c>
      <c r="F62" s="24" t="s">
        <v>0</v>
      </c>
    </row>
    <row r="63" spans="1:6" x14ac:dyDescent="0.25">
      <c r="A63" s="25" t="s">
        <v>39</v>
      </c>
      <c r="B63" s="141" t="s">
        <v>1559</v>
      </c>
      <c r="C63" s="142"/>
      <c r="D63" s="143"/>
      <c r="E63" s="29">
        <v>64176.78</v>
      </c>
      <c r="F63" s="24"/>
    </row>
    <row r="64" spans="1:6" x14ac:dyDescent="0.25">
      <c r="A64" s="25" t="s">
        <v>0</v>
      </c>
      <c r="B64" s="199" t="s">
        <v>1560</v>
      </c>
      <c r="C64" s="200"/>
      <c r="D64" s="201"/>
      <c r="E64" s="28">
        <v>64176.78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1561</v>
      </c>
      <c r="C85" s="132"/>
      <c r="D85" s="133"/>
      <c r="E85" s="33">
        <f>-E63+E62</f>
        <v>3392943.12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1562</v>
      </c>
      <c r="C87" s="127"/>
      <c r="D87" s="127"/>
      <c r="E87" s="37">
        <v>6615716.8700000001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1563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1.42578125" customWidth="1"/>
    <col min="3" max="3" width="14" customWidth="1"/>
    <col min="4" max="4" width="20.85546875" customWidth="1"/>
    <col min="5" max="5" width="18" customWidth="1"/>
    <col min="6" max="6" width="22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1537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1538</v>
      </c>
      <c r="C7" s="171"/>
      <c r="D7" s="172"/>
      <c r="E7" s="8">
        <v>29417275.030000001</v>
      </c>
      <c r="F7" s="9"/>
    </row>
    <row r="8" spans="1:6" x14ac:dyDescent="0.25">
      <c r="A8" s="7" t="s">
        <v>8</v>
      </c>
      <c r="B8" s="193" t="s">
        <v>1539</v>
      </c>
      <c r="C8" s="194"/>
      <c r="D8" s="195"/>
      <c r="E8" s="10">
        <v>436170.74</v>
      </c>
      <c r="F8" s="11"/>
    </row>
    <row r="9" spans="1:6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</row>
    <row r="14" spans="1:6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6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453848.65</v>
      </c>
    </row>
    <row r="20" spans="1:7" x14ac:dyDescent="0.25">
      <c r="A20" s="12">
        <v>2.11</v>
      </c>
      <c r="B20" s="161" t="s">
        <v>1544</v>
      </c>
      <c r="C20" s="162"/>
      <c r="D20" s="163"/>
      <c r="E20" s="9">
        <v>433670.74</v>
      </c>
      <c r="F20" s="9">
        <v>433670.74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2500</v>
      </c>
      <c r="F24" s="13">
        <v>77813.320000000007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/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29853445.77</v>
      </c>
      <c r="F40" s="9" t="s">
        <v>0</v>
      </c>
    </row>
    <row r="41" spans="1:6" x14ac:dyDescent="0.25">
      <c r="A41" s="7" t="s">
        <v>39</v>
      </c>
      <c r="B41" s="173" t="s">
        <v>1540</v>
      </c>
      <c r="C41" s="174"/>
      <c r="D41" s="175"/>
      <c r="E41" s="20">
        <v>20000</v>
      </c>
      <c r="F41" s="9" t="s">
        <v>0</v>
      </c>
    </row>
    <row r="42" spans="1:6" x14ac:dyDescent="0.25">
      <c r="A42" s="7"/>
      <c r="B42" s="161" t="s">
        <v>1545</v>
      </c>
      <c r="C42" s="162"/>
      <c r="D42" s="163"/>
      <c r="E42" s="21">
        <v>20000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1541</v>
      </c>
      <c r="C57" s="154"/>
      <c r="D57" s="155"/>
      <c r="E57" s="22">
        <f>-E41+E40</f>
        <v>29833445.77</v>
      </c>
      <c r="F57" s="22">
        <f>SUM(F8:F56)</f>
        <v>29833445.77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1538</v>
      </c>
      <c r="C59" s="129"/>
      <c r="D59" s="129"/>
      <c r="E59" s="26">
        <v>2343006.9</v>
      </c>
      <c r="F59" s="24"/>
    </row>
    <row r="60" spans="1:6" x14ac:dyDescent="0.25">
      <c r="A60" s="25" t="s">
        <v>8</v>
      </c>
      <c r="B60" s="159" t="s">
        <v>1546</v>
      </c>
      <c r="C60" s="160"/>
      <c r="D60" s="160"/>
      <c r="E60" s="27">
        <v>959122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3302128.9</v>
      </c>
      <c r="F62" s="24" t="s">
        <v>0</v>
      </c>
    </row>
    <row r="63" spans="1:6" x14ac:dyDescent="0.25">
      <c r="A63" s="25" t="s">
        <v>39</v>
      </c>
      <c r="B63" s="141" t="s">
        <v>1542</v>
      </c>
      <c r="C63" s="142"/>
      <c r="D63" s="143"/>
      <c r="E63" s="29">
        <v>1700</v>
      </c>
      <c r="F63" s="24"/>
    </row>
    <row r="64" spans="1:6" x14ac:dyDescent="0.25">
      <c r="A64" s="25" t="s">
        <v>0</v>
      </c>
      <c r="B64" s="199" t="s">
        <v>1550</v>
      </c>
      <c r="C64" s="200"/>
      <c r="D64" s="201"/>
      <c r="E64" s="28">
        <v>1700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1543</v>
      </c>
      <c r="C85" s="132"/>
      <c r="D85" s="133"/>
      <c r="E85" s="33">
        <f>-E63+E62</f>
        <v>3300428.9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1514</v>
      </c>
      <c r="C87" s="127"/>
      <c r="D87" s="127"/>
      <c r="E87" s="37">
        <v>6591716.8700000001</v>
      </c>
      <c r="F87" s="35"/>
    </row>
    <row r="88" spans="1:6" x14ac:dyDescent="0.25">
      <c r="A88" s="36" t="s">
        <v>8</v>
      </c>
      <c r="B88" s="110" t="s">
        <v>1547</v>
      </c>
      <c r="C88" s="111"/>
      <c r="D88" s="112"/>
      <c r="E88" s="37">
        <v>24000</v>
      </c>
      <c r="F88" s="35"/>
    </row>
    <row r="89" spans="1:6" x14ac:dyDescent="0.25">
      <c r="A89" s="36"/>
      <c r="B89" s="110" t="s">
        <v>1548</v>
      </c>
      <c r="C89" s="111"/>
      <c r="D89" s="112"/>
      <c r="E89" s="38">
        <v>24000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1549</v>
      </c>
      <c r="C94" s="117"/>
      <c r="D94" s="117"/>
      <c r="E94" s="41">
        <f>+E88+E87</f>
        <v>6615716.8700000001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E15" sqref="E15"/>
    </sheetView>
  </sheetViews>
  <sheetFormatPr defaultRowHeight="15" x14ac:dyDescent="0.25"/>
  <cols>
    <col min="2" max="2" width="16" customWidth="1"/>
    <col min="3" max="3" width="13.7109375" customWidth="1"/>
    <col min="4" max="4" width="13.28515625" customWidth="1"/>
    <col min="5" max="5" width="20.28515625" customWidth="1"/>
    <col min="6" max="6" width="21.2851562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1527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1528</v>
      </c>
      <c r="C7" s="171"/>
      <c r="D7" s="172"/>
      <c r="E7" s="8">
        <v>28826115.989999998</v>
      </c>
      <c r="F7" s="9"/>
    </row>
    <row r="8" spans="1:7" x14ac:dyDescent="0.25">
      <c r="A8" s="7" t="s">
        <v>8</v>
      </c>
      <c r="B8" s="193" t="s">
        <v>1529</v>
      </c>
      <c r="C8" s="194"/>
      <c r="D8" s="195"/>
      <c r="E8" s="10">
        <v>627434.98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911270.59</v>
      </c>
      <c r="G13" s="63" t="s">
        <v>0</v>
      </c>
    </row>
    <row r="14" spans="1:7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473848.65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75313.320000000007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>
        <v>588059.04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>
        <v>36275.94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29453550.969999999</v>
      </c>
      <c r="F40" s="9" t="s">
        <v>0</v>
      </c>
    </row>
    <row r="41" spans="1:6" x14ac:dyDescent="0.25">
      <c r="A41" s="7" t="s">
        <v>39</v>
      </c>
      <c r="B41" s="173" t="s">
        <v>1530</v>
      </c>
      <c r="C41" s="174"/>
      <c r="D41" s="175"/>
      <c r="E41" s="20">
        <v>36275.94</v>
      </c>
      <c r="F41" s="9" t="s">
        <v>0</v>
      </c>
    </row>
    <row r="42" spans="1:6" x14ac:dyDescent="0.25">
      <c r="A42" s="7"/>
      <c r="B42" s="161" t="s">
        <v>1535</v>
      </c>
      <c r="C42" s="162"/>
      <c r="D42" s="163"/>
      <c r="E42" s="21">
        <v>36275.94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1531</v>
      </c>
      <c r="C57" s="154"/>
      <c r="D57" s="155"/>
      <c r="E57" s="22">
        <f>-E41+E40</f>
        <v>29417275.029999997</v>
      </c>
      <c r="F57" s="22">
        <f>+F39+F38+F26+F24+F19+F18+F17+F16+F14+F13+F11+F10</f>
        <v>29417275.030000001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1528</v>
      </c>
      <c r="C59" s="129"/>
      <c r="D59" s="129"/>
      <c r="E59" s="26">
        <v>2061728.04</v>
      </c>
      <c r="F59" s="24"/>
    </row>
    <row r="60" spans="1:6" x14ac:dyDescent="0.25">
      <c r="A60" s="25" t="s">
        <v>8</v>
      </c>
      <c r="B60" s="159" t="s">
        <v>1532</v>
      </c>
      <c r="C60" s="160"/>
      <c r="D60" s="160"/>
      <c r="E60" s="27">
        <v>317554.8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2379282.84</v>
      </c>
      <c r="F62" s="24" t="s">
        <v>0</v>
      </c>
    </row>
    <row r="63" spans="1:6" x14ac:dyDescent="0.25">
      <c r="A63" s="25" t="s">
        <v>39</v>
      </c>
      <c r="B63" s="141" t="s">
        <v>1533</v>
      </c>
      <c r="C63" s="142"/>
      <c r="D63" s="143"/>
      <c r="E63" s="29">
        <v>36275.94</v>
      </c>
      <c r="F63" s="24"/>
    </row>
    <row r="64" spans="1:6" x14ac:dyDescent="0.25">
      <c r="A64" s="25" t="s">
        <v>0</v>
      </c>
      <c r="B64" s="199" t="s">
        <v>1536</v>
      </c>
      <c r="C64" s="200"/>
      <c r="D64" s="201"/>
      <c r="E64" s="28">
        <v>36275.94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1534</v>
      </c>
      <c r="C85" s="132"/>
      <c r="D85" s="133"/>
      <c r="E85" s="33">
        <f>-E63+E62</f>
        <v>2343006.9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1514</v>
      </c>
      <c r="C87" s="127"/>
      <c r="D87" s="127"/>
      <c r="E87" s="37">
        <v>6591716.8700000001</v>
      </c>
      <c r="F87" s="35"/>
    </row>
    <row r="88" spans="1:6" x14ac:dyDescent="0.25">
      <c r="A88" s="36" t="s">
        <v>8</v>
      </c>
      <c r="B88" s="110" t="s">
        <v>1503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1515</v>
      </c>
      <c r="C94" s="117"/>
      <c r="D94" s="117"/>
      <c r="E94" s="41">
        <f>+E88+E87</f>
        <v>6591716.8700000001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7.5703125" customWidth="1"/>
    <col min="3" max="3" width="13.42578125" customWidth="1"/>
    <col min="4" max="4" width="12.42578125" customWidth="1"/>
    <col min="5" max="5" width="19.7109375" customWidth="1"/>
    <col min="6" max="6" width="23.140625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1506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1507</v>
      </c>
      <c r="C7" s="171"/>
      <c r="D7" s="172"/>
      <c r="E7" s="8">
        <v>28471631.640000001</v>
      </c>
      <c r="F7" s="9"/>
    </row>
    <row r="8" spans="1:6" x14ac:dyDescent="0.25">
      <c r="A8" s="7" t="s">
        <v>8</v>
      </c>
      <c r="B8" s="193" t="s">
        <v>1508</v>
      </c>
      <c r="C8" s="194"/>
      <c r="D8" s="195"/>
      <c r="E8" s="10">
        <v>373083.69</v>
      </c>
      <c r="F8" s="11"/>
    </row>
    <row r="9" spans="1:6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6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473848.65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2850</v>
      </c>
      <c r="F24" s="13">
        <v>72213.320000000007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>
        <v>323211.55</v>
      </c>
      <c r="F26" s="13">
        <v>323211.55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1518</v>
      </c>
      <c r="C35" s="162"/>
      <c r="D35" s="163"/>
      <c r="E35" s="9">
        <v>47022.14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-0.33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28844715.330000002</v>
      </c>
      <c r="F40" s="9" t="s">
        <v>0</v>
      </c>
    </row>
    <row r="41" spans="1:6" x14ac:dyDescent="0.25">
      <c r="A41" s="7" t="s">
        <v>39</v>
      </c>
      <c r="B41" s="173" t="s">
        <v>1509</v>
      </c>
      <c r="C41" s="174"/>
      <c r="D41" s="175"/>
      <c r="E41" s="20">
        <v>18599.34</v>
      </c>
      <c r="F41" s="9" t="s">
        <v>0</v>
      </c>
    </row>
    <row r="42" spans="1:6" x14ac:dyDescent="0.25">
      <c r="A42" s="7"/>
      <c r="B42" s="161" t="s">
        <v>1520</v>
      </c>
      <c r="C42" s="162"/>
      <c r="D42" s="163"/>
      <c r="E42" s="21">
        <v>18599.34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1510</v>
      </c>
      <c r="C57" s="154"/>
      <c r="D57" s="155"/>
      <c r="E57" s="22">
        <f>-E41+E40</f>
        <v>28826115.990000002</v>
      </c>
      <c r="F57" s="22">
        <f>+F39+F38+F26+F24+F19+F18+F17+F16+F14+F11+F10</f>
        <v>28826115.990000002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1507</v>
      </c>
      <c r="C59" s="129"/>
      <c r="D59" s="129"/>
      <c r="E59" s="26">
        <v>2067570.14</v>
      </c>
      <c r="F59" s="24"/>
    </row>
    <row r="60" spans="1:7" x14ac:dyDescent="0.25">
      <c r="A60" s="25" t="s">
        <v>8</v>
      </c>
      <c r="B60" s="159" t="s">
        <v>1511</v>
      </c>
      <c r="C60" s="160"/>
      <c r="D60" s="160"/>
      <c r="E60" s="27">
        <v>180376.5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2247946.6399999997</v>
      </c>
      <c r="F62" s="24" t="s">
        <v>0</v>
      </c>
    </row>
    <row r="63" spans="1:7" x14ac:dyDescent="0.25">
      <c r="A63" s="25" t="s">
        <v>39</v>
      </c>
      <c r="B63" s="141" t="s">
        <v>1512</v>
      </c>
      <c r="C63" s="142"/>
      <c r="D63" s="143"/>
      <c r="E63" s="29">
        <v>186218.6</v>
      </c>
      <c r="F63" s="24"/>
    </row>
    <row r="64" spans="1:7" x14ac:dyDescent="0.25">
      <c r="A64" s="25" t="s">
        <v>0</v>
      </c>
      <c r="B64" s="199" t="s">
        <v>160</v>
      </c>
      <c r="C64" s="200"/>
      <c r="D64" s="201"/>
      <c r="E64" s="28">
        <v>112518</v>
      </c>
      <c r="F64" s="24"/>
    </row>
    <row r="65" spans="1:6" x14ac:dyDescent="0.25">
      <c r="A65" s="30"/>
      <c r="B65" s="199" t="s">
        <v>1521</v>
      </c>
      <c r="C65" s="200"/>
      <c r="D65" s="201"/>
      <c r="E65" s="28">
        <v>46194.77</v>
      </c>
      <c r="F65" s="24" t="s">
        <v>0</v>
      </c>
    </row>
    <row r="66" spans="1:6" x14ac:dyDescent="0.25">
      <c r="A66" s="25" t="s">
        <v>0</v>
      </c>
      <c r="B66" s="150" t="s">
        <v>1522</v>
      </c>
      <c r="C66" s="151"/>
      <c r="D66" s="152"/>
      <c r="E66" s="28">
        <v>3113.04</v>
      </c>
      <c r="F66" s="24" t="s">
        <v>0</v>
      </c>
    </row>
    <row r="67" spans="1:6" x14ac:dyDescent="0.25">
      <c r="A67" s="25" t="s">
        <v>0</v>
      </c>
      <c r="B67" s="139" t="s">
        <v>1302</v>
      </c>
      <c r="C67" s="140"/>
      <c r="D67" s="140"/>
      <c r="E67" s="28">
        <v>6101.1</v>
      </c>
      <c r="F67" s="24" t="s">
        <v>0</v>
      </c>
    </row>
    <row r="68" spans="1:6" x14ac:dyDescent="0.25">
      <c r="A68" s="25" t="s">
        <v>0</v>
      </c>
      <c r="B68" s="139" t="s">
        <v>1523</v>
      </c>
      <c r="C68" s="140"/>
      <c r="D68" s="140"/>
      <c r="E68" s="28">
        <v>1440</v>
      </c>
      <c r="F68" s="24" t="s">
        <v>0</v>
      </c>
    </row>
    <row r="69" spans="1:6" x14ac:dyDescent="0.25">
      <c r="A69" s="25"/>
      <c r="B69" s="139" t="s">
        <v>1524</v>
      </c>
      <c r="C69" s="140"/>
      <c r="D69" s="140"/>
      <c r="E69" s="28">
        <v>3641.15</v>
      </c>
      <c r="F69" s="24" t="s">
        <v>0</v>
      </c>
    </row>
    <row r="70" spans="1:6" x14ac:dyDescent="0.25">
      <c r="A70" s="25"/>
      <c r="B70" s="128" t="s">
        <v>1525</v>
      </c>
      <c r="C70" s="129"/>
      <c r="D70" s="129"/>
      <c r="E70" s="28">
        <v>4960</v>
      </c>
      <c r="F70" s="24" t="s">
        <v>0</v>
      </c>
    </row>
    <row r="71" spans="1:6" x14ac:dyDescent="0.25">
      <c r="A71" s="25"/>
      <c r="B71" s="128" t="s">
        <v>1304</v>
      </c>
      <c r="C71" s="129"/>
      <c r="D71" s="129"/>
      <c r="E71" s="28">
        <v>5852.18</v>
      </c>
      <c r="F71" s="24" t="s">
        <v>0</v>
      </c>
    </row>
    <row r="72" spans="1:6" x14ac:dyDescent="0.25">
      <c r="A72" s="25"/>
      <c r="B72" s="128" t="s">
        <v>1526</v>
      </c>
      <c r="C72" s="129"/>
      <c r="D72" s="129"/>
      <c r="E72" s="28">
        <v>2398.36</v>
      </c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1513</v>
      </c>
      <c r="C85" s="132"/>
      <c r="D85" s="133"/>
      <c r="E85" s="33">
        <f>-E63+E62</f>
        <v>2061728.0399999996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1514</v>
      </c>
      <c r="C87" s="127"/>
      <c r="D87" s="127"/>
      <c r="E87" s="37">
        <v>6591716.8700000001</v>
      </c>
      <c r="F87" s="35"/>
    </row>
    <row r="88" spans="1:6" x14ac:dyDescent="0.25">
      <c r="A88" s="36" t="s">
        <v>8</v>
      </c>
      <c r="B88" s="110" t="s">
        <v>1503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1515</v>
      </c>
      <c r="C94" s="117"/>
      <c r="D94" s="117"/>
      <c r="E94" s="41">
        <f>+E88+E87</f>
        <v>6591716.8700000001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1516</v>
      </c>
      <c r="C96" s="99"/>
      <c r="D96" s="100"/>
      <c r="E96" s="43">
        <v>51486.8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1517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9" workbookViewId="0">
      <selection activeCell="J40" sqref="J40"/>
    </sheetView>
  </sheetViews>
  <sheetFormatPr defaultRowHeight="15" x14ac:dyDescent="0.25"/>
  <cols>
    <col min="2" max="2" width="15.28515625" customWidth="1"/>
    <col min="3" max="3" width="12.85546875" customWidth="1"/>
    <col min="4" max="4" width="14.85546875" customWidth="1"/>
    <col min="5" max="5" width="20.7109375" customWidth="1"/>
    <col min="6" max="6" width="21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1484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1485</v>
      </c>
      <c r="C7" s="171"/>
      <c r="D7" s="172"/>
      <c r="E7" s="8">
        <v>41125566.100000001</v>
      </c>
      <c r="F7" s="9"/>
    </row>
    <row r="8" spans="1:7" x14ac:dyDescent="0.25">
      <c r="A8" s="7" t="s">
        <v>8</v>
      </c>
      <c r="B8" s="193" t="s">
        <v>1486</v>
      </c>
      <c r="C8" s="194"/>
      <c r="D8" s="195"/>
      <c r="E8" s="10">
        <v>21749.3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 t="s">
        <v>0</v>
      </c>
      <c r="F13" s="9">
        <v>0</v>
      </c>
      <c r="G13" s="63" t="s">
        <v>0</v>
      </c>
    </row>
    <row r="14" spans="1:7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 t="s">
        <v>0</v>
      </c>
      <c r="F18" s="13">
        <v>1253305.8799999999</v>
      </c>
      <c r="G18" s="63" t="s">
        <v>0</v>
      </c>
    </row>
    <row r="19" spans="1:7" x14ac:dyDescent="0.25">
      <c r="A19" s="16">
        <v>2.1</v>
      </c>
      <c r="B19" s="161" t="s">
        <v>1470</v>
      </c>
      <c r="C19" s="162"/>
      <c r="D19" s="163"/>
      <c r="E19" s="9" t="s">
        <v>0</v>
      </c>
      <c r="F19" s="17">
        <v>426826.51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3150</v>
      </c>
      <c r="F24" s="13">
        <v>69363.320000000007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>
        <v>18599.3</v>
      </c>
      <c r="F28" s="13">
        <v>18599.3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-0.28999999999999998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41147315.399999999</v>
      </c>
      <c r="F40" s="9" t="s">
        <v>0</v>
      </c>
    </row>
    <row r="41" spans="1:6" x14ac:dyDescent="0.25">
      <c r="A41" s="7" t="s">
        <v>39</v>
      </c>
      <c r="B41" s="173" t="s">
        <v>1487</v>
      </c>
      <c r="C41" s="174"/>
      <c r="D41" s="175"/>
      <c r="E41" s="20">
        <v>12675683.76</v>
      </c>
      <c r="F41" s="9" t="s">
        <v>0</v>
      </c>
    </row>
    <row r="42" spans="1:6" x14ac:dyDescent="0.25">
      <c r="A42" s="7"/>
      <c r="B42" s="161" t="s">
        <v>1496</v>
      </c>
      <c r="C42" s="162"/>
      <c r="D42" s="163"/>
      <c r="E42" s="21">
        <v>3371834.06</v>
      </c>
      <c r="F42" s="9" t="s">
        <v>0</v>
      </c>
    </row>
    <row r="43" spans="1:6" x14ac:dyDescent="0.25">
      <c r="A43" s="7"/>
      <c r="B43" s="161" t="s">
        <v>1497</v>
      </c>
      <c r="C43" s="162"/>
      <c r="D43" s="163"/>
      <c r="E43" s="21">
        <v>4469191.7699999996</v>
      </c>
      <c r="F43" s="13"/>
    </row>
    <row r="44" spans="1:6" x14ac:dyDescent="0.25">
      <c r="A44" s="7"/>
      <c r="B44" s="161" t="s">
        <v>1498</v>
      </c>
      <c r="C44" s="162"/>
      <c r="D44" s="163"/>
      <c r="E44" s="21">
        <v>957519.58</v>
      </c>
      <c r="F44" s="13" t="s">
        <v>0</v>
      </c>
    </row>
    <row r="45" spans="1:6" x14ac:dyDescent="0.25">
      <c r="A45" s="7"/>
      <c r="B45" s="167" t="s">
        <v>1499</v>
      </c>
      <c r="C45" s="168"/>
      <c r="D45" s="169"/>
      <c r="E45" s="9">
        <v>4851</v>
      </c>
      <c r="F45" s="13"/>
    </row>
    <row r="46" spans="1:6" x14ac:dyDescent="0.25">
      <c r="A46" s="7"/>
      <c r="B46" s="161" t="s">
        <v>588</v>
      </c>
      <c r="C46" s="162"/>
      <c r="D46" s="163"/>
      <c r="E46" s="9">
        <v>3872287.35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1488</v>
      </c>
      <c r="C57" s="154"/>
      <c r="D57" s="155"/>
      <c r="E57" s="22">
        <f>-E41+E40</f>
        <v>28471631.640000001</v>
      </c>
      <c r="F57" s="22">
        <f>+F39+F38+F28+F24+F19+F18+F17+F16+F14+F13+F11+F10</f>
        <v>28471631.640000001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1485</v>
      </c>
      <c r="C59" s="129"/>
      <c r="D59" s="129"/>
      <c r="E59" s="26">
        <v>1891738.56</v>
      </c>
      <c r="F59" s="24"/>
    </row>
    <row r="60" spans="1:6" x14ac:dyDescent="0.25">
      <c r="A60" s="25" t="s">
        <v>8</v>
      </c>
      <c r="B60" s="159" t="s">
        <v>1489</v>
      </c>
      <c r="C60" s="160"/>
      <c r="D60" s="160"/>
      <c r="E60" s="27">
        <v>256544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2148282.56</v>
      </c>
      <c r="F62" s="24" t="s">
        <v>0</v>
      </c>
    </row>
    <row r="63" spans="1:6" x14ac:dyDescent="0.25">
      <c r="A63" s="25" t="s">
        <v>39</v>
      </c>
      <c r="B63" s="141" t="s">
        <v>1490</v>
      </c>
      <c r="C63" s="142"/>
      <c r="D63" s="143"/>
      <c r="E63" s="29">
        <v>80712.42</v>
      </c>
      <c r="F63" s="24"/>
    </row>
    <row r="64" spans="1:6" x14ac:dyDescent="0.25">
      <c r="A64" s="25" t="s">
        <v>0</v>
      </c>
      <c r="B64" s="199" t="s">
        <v>1500</v>
      </c>
      <c r="C64" s="200"/>
      <c r="D64" s="201"/>
      <c r="E64" s="28">
        <v>10000</v>
      </c>
      <c r="F64" s="24"/>
    </row>
    <row r="65" spans="1:6" x14ac:dyDescent="0.25">
      <c r="A65" s="30"/>
      <c r="B65" s="199" t="s">
        <v>1501</v>
      </c>
      <c r="C65" s="200"/>
      <c r="D65" s="201"/>
      <c r="E65" s="28">
        <v>70712.42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1491</v>
      </c>
      <c r="C85" s="132"/>
      <c r="D85" s="133"/>
      <c r="E85" s="33">
        <f>-E63+E62</f>
        <v>2067570.1400000001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1502</v>
      </c>
      <c r="C87" s="127"/>
      <c r="D87" s="127"/>
      <c r="E87" s="37">
        <v>6567716.8700000001</v>
      </c>
      <c r="F87" s="35"/>
    </row>
    <row r="88" spans="1:6" x14ac:dyDescent="0.25">
      <c r="A88" s="36" t="s">
        <v>8</v>
      </c>
      <c r="B88" s="110" t="s">
        <v>1503</v>
      </c>
      <c r="C88" s="111"/>
      <c r="D88" s="112"/>
      <c r="E88" s="37">
        <v>24000</v>
      </c>
      <c r="F88" s="35"/>
    </row>
    <row r="89" spans="1:6" x14ac:dyDescent="0.25">
      <c r="A89" s="36"/>
      <c r="B89" s="110" t="s">
        <v>1504</v>
      </c>
      <c r="C89" s="111"/>
      <c r="D89" s="112"/>
      <c r="E89" s="38">
        <v>24000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1505</v>
      </c>
      <c r="C94" s="117"/>
      <c r="D94" s="117"/>
      <c r="E94" s="41">
        <f>+E88+E87</f>
        <v>6591716.8700000001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1492</v>
      </c>
      <c r="C96" s="99"/>
      <c r="D96" s="100"/>
      <c r="E96" s="43">
        <v>11486.8</v>
      </c>
      <c r="F96" s="44"/>
    </row>
    <row r="97" spans="1:6" x14ac:dyDescent="0.25">
      <c r="A97" s="45"/>
      <c r="B97" s="107" t="s">
        <v>1495</v>
      </c>
      <c r="C97" s="108"/>
      <c r="D97" s="109"/>
      <c r="E97" s="46">
        <v>40000</v>
      </c>
      <c r="F97" s="44"/>
    </row>
    <row r="98" spans="1:6" x14ac:dyDescent="0.25">
      <c r="A98" s="45"/>
      <c r="B98" s="98" t="s">
        <v>1493</v>
      </c>
      <c r="C98" s="99"/>
      <c r="D98" s="100"/>
      <c r="E98" s="47">
        <v>40000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1494</v>
      </c>
      <c r="C103" s="102"/>
      <c r="D103" s="103"/>
      <c r="E103" s="52">
        <v>51486.8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34" workbookViewId="0">
      <selection activeCell="F40" sqref="F40"/>
    </sheetView>
  </sheetViews>
  <sheetFormatPr defaultRowHeight="15" x14ac:dyDescent="0.25"/>
  <cols>
    <col min="2" max="2" width="14.85546875" customWidth="1"/>
    <col min="3" max="3" width="14.140625" customWidth="1"/>
    <col min="4" max="4" width="15.42578125" customWidth="1"/>
    <col min="5" max="5" width="21" customWidth="1"/>
    <col min="6" max="6" width="23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1465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1466</v>
      </c>
      <c r="C7" s="171"/>
      <c r="D7" s="172"/>
      <c r="E7" s="8">
        <v>34929678.25</v>
      </c>
      <c r="F7" s="9"/>
    </row>
    <row r="8" spans="1:7" x14ac:dyDescent="0.25">
      <c r="A8" s="7" t="s">
        <v>8</v>
      </c>
      <c r="B8" s="193" t="s">
        <v>1467</v>
      </c>
      <c r="C8" s="194"/>
      <c r="D8" s="195"/>
      <c r="E8" s="10">
        <v>12561283.33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 t="s">
        <v>0</v>
      </c>
      <c r="F10" s="13">
        <v>18851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1469</v>
      </c>
      <c r="C13" s="162"/>
      <c r="D13" s="163"/>
      <c r="E13" s="9">
        <v>7458083.3300000001</v>
      </c>
      <c r="F13" s="9">
        <v>7841025.8300000001</v>
      </c>
      <c r="G13" s="63" t="s">
        <v>0</v>
      </c>
    </row>
    <row r="14" spans="1:7" x14ac:dyDescent="0.25">
      <c r="A14" s="12">
        <v>2.5</v>
      </c>
      <c r="B14" s="161" t="s">
        <v>1452</v>
      </c>
      <c r="C14" s="162"/>
      <c r="D14" s="163"/>
      <c r="E14" s="9" t="s">
        <v>0</v>
      </c>
      <c r="F14" s="13">
        <v>979.02</v>
      </c>
      <c r="G14" s="63" t="s">
        <v>0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1468</v>
      </c>
      <c r="C18" s="162"/>
      <c r="D18" s="163"/>
      <c r="E18" s="9">
        <v>915750</v>
      </c>
      <c r="F18" s="13">
        <v>2210825.46</v>
      </c>
      <c r="G18" s="63" t="s">
        <v>0</v>
      </c>
    </row>
    <row r="19" spans="1:7" x14ac:dyDescent="0.25">
      <c r="A19" s="16">
        <v>2.1</v>
      </c>
      <c r="B19" s="161" t="s">
        <v>1470</v>
      </c>
      <c r="C19" s="162"/>
      <c r="D19" s="163"/>
      <c r="E19" s="9">
        <v>4185000</v>
      </c>
      <c r="F19" s="17">
        <v>4303964.8600000003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2450</v>
      </c>
      <c r="F24" s="13">
        <v>66213.320000000007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 t="s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-0.28999999999999998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47490961.579999998</v>
      </c>
      <c r="F40" s="9" t="s">
        <v>0</v>
      </c>
    </row>
    <row r="41" spans="1:6" x14ac:dyDescent="0.25">
      <c r="A41" s="7" t="s">
        <v>39</v>
      </c>
      <c r="B41" s="173" t="s">
        <v>1471</v>
      </c>
      <c r="C41" s="174"/>
      <c r="D41" s="175"/>
      <c r="E41" s="20">
        <v>6365395.4800000004</v>
      </c>
      <c r="F41" s="9" t="s">
        <v>0</v>
      </c>
    </row>
    <row r="42" spans="1:6" x14ac:dyDescent="0.25">
      <c r="A42" s="7"/>
      <c r="B42" s="161" t="s">
        <v>1472</v>
      </c>
      <c r="C42" s="162"/>
      <c r="D42" s="163"/>
      <c r="E42" s="21">
        <v>2157684.5</v>
      </c>
      <c r="F42" s="9" t="s">
        <v>0</v>
      </c>
    </row>
    <row r="43" spans="1:6" x14ac:dyDescent="0.25">
      <c r="A43" s="7"/>
      <c r="B43" s="161" t="s">
        <v>1473</v>
      </c>
      <c r="C43" s="162"/>
      <c r="D43" s="163"/>
      <c r="E43" s="21">
        <v>4167649</v>
      </c>
      <c r="F43" s="13"/>
    </row>
    <row r="44" spans="1:6" x14ac:dyDescent="0.25">
      <c r="A44" s="7"/>
      <c r="B44" s="161" t="s">
        <v>1474</v>
      </c>
      <c r="C44" s="162"/>
      <c r="D44" s="163"/>
      <c r="E44" s="21">
        <v>15197.98</v>
      </c>
      <c r="F44" s="13" t="s">
        <v>0</v>
      </c>
    </row>
    <row r="45" spans="1:6" x14ac:dyDescent="0.25">
      <c r="A45" s="7"/>
      <c r="B45" s="167" t="s">
        <v>1475</v>
      </c>
      <c r="C45" s="168"/>
      <c r="D45" s="169"/>
      <c r="E45" s="9">
        <v>24864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1476</v>
      </c>
      <c r="C57" s="154"/>
      <c r="D57" s="155"/>
      <c r="E57" s="22">
        <f>-E41+E40</f>
        <v>41125566.099999994</v>
      </c>
      <c r="F57" s="22">
        <f>+F39+F38+F28+F24+F19+F18+F17+F16+F14+F13+F11+F10</f>
        <v>41125566.100000001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1466</v>
      </c>
      <c r="C59" s="129"/>
      <c r="D59" s="129"/>
      <c r="E59" s="26">
        <v>1730501.71</v>
      </c>
      <c r="F59" s="24"/>
    </row>
    <row r="60" spans="1:6" x14ac:dyDescent="0.25">
      <c r="A60" s="25" t="s">
        <v>8</v>
      </c>
      <c r="B60" s="159" t="s">
        <v>1477</v>
      </c>
      <c r="C60" s="160"/>
      <c r="D60" s="160"/>
      <c r="E60" s="27">
        <v>278000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2008501.71</v>
      </c>
      <c r="F62" s="24" t="s">
        <v>0</v>
      </c>
    </row>
    <row r="63" spans="1:6" x14ac:dyDescent="0.25">
      <c r="A63" s="25" t="s">
        <v>39</v>
      </c>
      <c r="B63" s="141" t="s">
        <v>1478</v>
      </c>
      <c r="C63" s="142"/>
      <c r="D63" s="143"/>
      <c r="E63" s="29">
        <v>116763.15</v>
      </c>
      <c r="F63" s="24"/>
    </row>
    <row r="64" spans="1:6" x14ac:dyDescent="0.25">
      <c r="A64" s="25" t="s">
        <v>0</v>
      </c>
      <c r="B64" s="199" t="s">
        <v>1479</v>
      </c>
      <c r="C64" s="200"/>
      <c r="D64" s="201"/>
      <c r="E64" s="28">
        <v>13191</v>
      </c>
      <c r="F64" s="24"/>
    </row>
    <row r="65" spans="1:6" x14ac:dyDescent="0.25">
      <c r="A65" s="30"/>
      <c r="B65" s="199" t="s">
        <v>1480</v>
      </c>
      <c r="C65" s="200"/>
      <c r="D65" s="201"/>
      <c r="E65" s="28">
        <v>93572.15</v>
      </c>
      <c r="F65" s="24" t="s">
        <v>0</v>
      </c>
    </row>
    <row r="66" spans="1:6" x14ac:dyDescent="0.25">
      <c r="A66" s="25" t="s">
        <v>0</v>
      </c>
      <c r="B66" s="150" t="s">
        <v>1481</v>
      </c>
      <c r="C66" s="151"/>
      <c r="D66" s="152"/>
      <c r="E66" s="28">
        <v>10000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1482</v>
      </c>
      <c r="C85" s="132"/>
      <c r="D85" s="133"/>
      <c r="E85" s="33">
        <f>-E63+E62</f>
        <v>1891738.56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1483</v>
      </c>
      <c r="C87" s="127"/>
      <c r="D87" s="127"/>
      <c r="E87" s="37">
        <v>6567716.8700000001</v>
      </c>
      <c r="F87" s="35"/>
    </row>
    <row r="88" spans="1:6" x14ac:dyDescent="0.25">
      <c r="A88" s="36" t="s">
        <v>8</v>
      </c>
      <c r="B88" s="110" t="s">
        <v>1424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1462</v>
      </c>
      <c r="C94" s="117"/>
      <c r="D94" s="117"/>
      <c r="E94" s="41">
        <v>6567716.8700000001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1463</v>
      </c>
      <c r="C96" s="99"/>
      <c r="D96" s="100"/>
      <c r="E96" s="43">
        <v>11486.8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1464</v>
      </c>
      <c r="C103" s="102"/>
      <c r="D103" s="103"/>
      <c r="E103" s="52">
        <v>11486.8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activeCell="F13" sqref="F13"/>
    </sheetView>
  </sheetViews>
  <sheetFormatPr defaultRowHeight="15" x14ac:dyDescent="0.25"/>
  <cols>
    <col min="2" max="2" width="16.28515625" customWidth="1"/>
    <col min="3" max="3" width="11.7109375" customWidth="1"/>
    <col min="4" max="4" width="12.28515625" customWidth="1"/>
    <col min="5" max="5" width="19.140625" customWidth="1"/>
    <col min="6" max="6" width="24.7109375" customWidth="1"/>
    <col min="7" max="7" width="10.14062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1448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1449</v>
      </c>
      <c r="C7" s="171"/>
      <c r="D7" s="172"/>
      <c r="E7" s="8">
        <v>28624113.030000001</v>
      </c>
      <c r="F7" s="9"/>
    </row>
    <row r="8" spans="1:7" x14ac:dyDescent="0.25">
      <c r="A8" s="7" t="s">
        <v>8</v>
      </c>
      <c r="B8" s="193" t="s">
        <v>1450</v>
      </c>
      <c r="C8" s="194"/>
      <c r="D8" s="195"/>
      <c r="E8" s="10">
        <v>6362632.3899999997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1451</v>
      </c>
      <c r="C10" s="162"/>
      <c r="D10" s="163"/>
      <c r="E10" s="9">
        <v>4186500</v>
      </c>
      <c r="F10" s="13">
        <v>4186500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1419</v>
      </c>
      <c r="C13" s="162"/>
      <c r="D13" s="163"/>
      <c r="E13" s="9" t="s">
        <v>0</v>
      </c>
      <c r="F13" s="9">
        <v>382942.5</v>
      </c>
    </row>
    <row r="14" spans="1:7" x14ac:dyDescent="0.25">
      <c r="A14" s="12">
        <v>2.5</v>
      </c>
      <c r="B14" s="161" t="s">
        <v>1452</v>
      </c>
      <c r="C14" s="162"/>
      <c r="D14" s="163"/>
      <c r="E14" s="9">
        <v>15197.98</v>
      </c>
      <c r="F14" s="13">
        <v>16177</v>
      </c>
      <c r="G14" s="63" t="s">
        <v>0</v>
      </c>
    </row>
    <row r="15" spans="1:7" x14ac:dyDescent="0.25">
      <c r="A15" s="12">
        <v>2.6</v>
      </c>
      <c r="B15" s="161" t="s">
        <v>1434</v>
      </c>
      <c r="C15" s="162"/>
      <c r="D15" s="163"/>
      <c r="E15" s="9" t="s">
        <v>0</v>
      </c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 t="s">
        <v>0</v>
      </c>
      <c r="F17" s="13">
        <v>8419522.7699999996</v>
      </c>
    </row>
    <row r="18" spans="1:7" x14ac:dyDescent="0.25">
      <c r="A18" s="12">
        <v>2.9</v>
      </c>
      <c r="B18" s="161" t="s">
        <v>1373</v>
      </c>
      <c r="C18" s="162"/>
      <c r="D18" s="163"/>
      <c r="E18" s="9" t="s">
        <v>0</v>
      </c>
      <c r="F18" s="13">
        <v>1295075.46</v>
      </c>
    </row>
    <row r="19" spans="1:7" x14ac:dyDescent="0.25">
      <c r="A19" s="16">
        <v>2.1</v>
      </c>
      <c r="B19" s="161" t="s">
        <v>1374</v>
      </c>
      <c r="C19" s="162"/>
      <c r="D19" s="163"/>
      <c r="E19" s="9" t="s">
        <v>0</v>
      </c>
      <c r="F19" s="17">
        <v>143828.85999999999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3250</v>
      </c>
      <c r="F24" s="13">
        <v>63763.32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1453</v>
      </c>
      <c r="C28" s="162"/>
      <c r="D28" s="163"/>
      <c r="E28" s="9">
        <v>2157684.41</v>
      </c>
      <c r="F28" s="13">
        <v>2157684.41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34986745.420000002</v>
      </c>
      <c r="F40" s="9" t="s">
        <v>0</v>
      </c>
    </row>
    <row r="41" spans="1:6" x14ac:dyDescent="0.25">
      <c r="A41" s="7" t="s">
        <v>39</v>
      </c>
      <c r="B41" s="173" t="s">
        <v>1454</v>
      </c>
      <c r="C41" s="174"/>
      <c r="D41" s="175"/>
      <c r="E41" s="20">
        <v>57067.17</v>
      </c>
      <c r="F41" s="9" t="s">
        <v>0</v>
      </c>
    </row>
    <row r="42" spans="1:6" x14ac:dyDescent="0.25">
      <c r="A42" s="7"/>
      <c r="B42" s="161" t="s">
        <v>199</v>
      </c>
      <c r="C42" s="162"/>
      <c r="D42" s="163"/>
      <c r="E42" s="21">
        <v>33620.5</v>
      </c>
      <c r="F42" s="9" t="s">
        <v>0</v>
      </c>
    </row>
    <row r="43" spans="1:6" x14ac:dyDescent="0.25">
      <c r="A43" s="7"/>
      <c r="B43" s="161" t="s">
        <v>1455</v>
      </c>
      <c r="C43" s="162"/>
      <c r="D43" s="163"/>
      <c r="E43" s="21">
        <v>23446.67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1430</v>
      </c>
      <c r="C57" s="154"/>
      <c r="D57" s="155"/>
      <c r="E57" s="22">
        <f>-E41+E40</f>
        <v>34929678.25</v>
      </c>
      <c r="F57" s="22">
        <f>+F39+F38+F28+F24+F19+F18+F17+F16+F14+F13+F11+F10</f>
        <v>34929678.25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1449</v>
      </c>
      <c r="C59" s="129"/>
      <c r="D59" s="129"/>
      <c r="E59" s="26">
        <v>1286329.4099999999</v>
      </c>
      <c r="F59" s="24"/>
    </row>
    <row r="60" spans="1:6" x14ac:dyDescent="0.25">
      <c r="A60" s="25" t="s">
        <v>8</v>
      </c>
      <c r="B60" s="159" t="s">
        <v>1456</v>
      </c>
      <c r="C60" s="160"/>
      <c r="D60" s="160"/>
      <c r="E60" s="27">
        <v>454649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1740978.41</v>
      </c>
      <c r="F62" s="24" t="s">
        <v>0</v>
      </c>
    </row>
    <row r="63" spans="1:6" x14ac:dyDescent="0.25">
      <c r="A63" s="25" t="s">
        <v>39</v>
      </c>
      <c r="B63" s="141" t="s">
        <v>1457</v>
      </c>
      <c r="C63" s="142"/>
      <c r="D63" s="143"/>
      <c r="E63" s="29">
        <v>10476.700000000001</v>
      </c>
      <c r="F63" s="24"/>
    </row>
    <row r="64" spans="1:6" x14ac:dyDescent="0.25">
      <c r="A64" s="25" t="s">
        <v>0</v>
      </c>
      <c r="B64" s="199" t="s">
        <v>1459</v>
      </c>
      <c r="C64" s="200"/>
      <c r="D64" s="201"/>
      <c r="E64" s="28">
        <v>5000</v>
      </c>
      <c r="F64" s="24"/>
    </row>
    <row r="65" spans="1:6" x14ac:dyDescent="0.25">
      <c r="A65" s="30"/>
      <c r="B65" s="199" t="s">
        <v>1458</v>
      </c>
      <c r="C65" s="200"/>
      <c r="D65" s="201"/>
      <c r="E65" s="28">
        <v>405</v>
      </c>
      <c r="F65" s="24" t="s">
        <v>0</v>
      </c>
    </row>
    <row r="66" spans="1:6" x14ac:dyDescent="0.25">
      <c r="A66" s="25" t="s">
        <v>0</v>
      </c>
      <c r="B66" s="150" t="s">
        <v>199</v>
      </c>
      <c r="C66" s="151"/>
      <c r="D66" s="152"/>
      <c r="E66" s="28">
        <v>5071.7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1460</v>
      </c>
      <c r="C85" s="132"/>
      <c r="D85" s="133"/>
      <c r="E85" s="33">
        <f>-E63+E62</f>
        <v>1730501.71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1461</v>
      </c>
      <c r="C87" s="127"/>
      <c r="D87" s="127"/>
      <c r="E87" s="37">
        <v>6567823.2000000002</v>
      </c>
      <c r="F87" s="35"/>
    </row>
    <row r="88" spans="1:6" x14ac:dyDescent="0.25">
      <c r="A88" s="36" t="s">
        <v>8</v>
      </c>
      <c r="B88" s="110" t="s">
        <v>1424</v>
      </c>
      <c r="C88" s="111"/>
      <c r="D88" s="112"/>
      <c r="E88" s="37">
        <v>0</v>
      </c>
      <c r="F88" s="35"/>
    </row>
    <row r="89" spans="1:6" x14ac:dyDescent="0.25">
      <c r="A89" s="36"/>
      <c r="B89" s="110" t="s">
        <v>0</v>
      </c>
      <c r="C89" s="111"/>
      <c r="D89" s="112"/>
      <c r="E89" s="38" t="s">
        <v>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106.33</v>
      </c>
      <c r="F91" s="35"/>
    </row>
    <row r="92" spans="1:6" x14ac:dyDescent="0.25">
      <c r="A92" s="39"/>
      <c r="B92" s="110" t="s">
        <v>199</v>
      </c>
      <c r="C92" s="111"/>
      <c r="D92" s="111"/>
      <c r="E92" s="38">
        <v>106.33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1462</v>
      </c>
      <c r="C94" s="117"/>
      <c r="D94" s="117"/>
      <c r="E94" s="41">
        <v>6567716.8700000001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1463</v>
      </c>
      <c r="C96" s="99"/>
      <c r="D96" s="100"/>
      <c r="E96" s="43">
        <v>11486.8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 t="s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1464</v>
      </c>
      <c r="C103" s="102"/>
      <c r="D103" s="103"/>
      <c r="E103" s="52">
        <v>11486.8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" customWidth="1"/>
    <col min="3" max="3" width="13.140625" customWidth="1"/>
    <col min="4" max="4" width="13" customWidth="1"/>
    <col min="5" max="5" width="20.5703125" customWidth="1"/>
    <col min="6" max="6" width="21.4257812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1426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1427</v>
      </c>
      <c r="C7" s="171"/>
      <c r="D7" s="172"/>
      <c r="E7" s="8">
        <v>30097727.640000001</v>
      </c>
      <c r="F7" s="9"/>
    </row>
    <row r="8" spans="1:7" x14ac:dyDescent="0.25">
      <c r="A8" s="7" t="s">
        <v>8</v>
      </c>
      <c r="B8" s="193" t="s">
        <v>1428</v>
      </c>
      <c r="C8" s="194"/>
      <c r="D8" s="195"/>
      <c r="E8" s="10">
        <v>6074638.3300000001</v>
      </c>
      <c r="F8" s="11"/>
    </row>
    <row r="9" spans="1:7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1418</v>
      </c>
      <c r="C12" s="162"/>
      <c r="D12" s="163"/>
      <c r="E12" s="9" t="s">
        <v>0</v>
      </c>
      <c r="F12" s="13">
        <v>0</v>
      </c>
      <c r="G12" s="63" t="s">
        <v>0</v>
      </c>
    </row>
    <row r="13" spans="1:7" x14ac:dyDescent="0.25">
      <c r="A13" s="12">
        <v>2.4</v>
      </c>
      <c r="B13" s="161" t="s">
        <v>1419</v>
      </c>
      <c r="C13" s="162"/>
      <c r="D13" s="163"/>
      <c r="E13" s="9" t="s">
        <v>0</v>
      </c>
      <c r="F13" s="9">
        <v>382942.5</v>
      </c>
      <c r="G13" s="63" t="s">
        <v>0</v>
      </c>
    </row>
    <row r="14" spans="1:7" x14ac:dyDescent="0.25">
      <c r="A14" s="12">
        <v>2.5</v>
      </c>
      <c r="B14" s="161" t="s">
        <v>1420</v>
      </c>
      <c r="C14" s="162"/>
      <c r="D14" s="163"/>
      <c r="E14" s="9" t="s">
        <v>0</v>
      </c>
      <c r="F14" s="13">
        <v>979.02</v>
      </c>
      <c r="G14" s="63" t="s">
        <v>0</v>
      </c>
    </row>
    <row r="15" spans="1:7" x14ac:dyDescent="0.25">
      <c r="A15" s="12">
        <v>2.6</v>
      </c>
      <c r="B15" s="161" t="s">
        <v>1434</v>
      </c>
      <c r="C15" s="162"/>
      <c r="D15" s="163"/>
      <c r="E15" s="9">
        <v>23446.67</v>
      </c>
      <c r="F15" s="15">
        <v>23446.67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1433</v>
      </c>
      <c r="C17" s="162"/>
      <c r="D17" s="163"/>
      <c r="E17" s="9">
        <v>6048041.6600000001</v>
      </c>
      <c r="F17" s="13">
        <v>8419522.7699999996</v>
      </c>
      <c r="G17" s="63" t="s">
        <v>0</v>
      </c>
    </row>
    <row r="18" spans="1:7" x14ac:dyDescent="0.25">
      <c r="A18" s="12">
        <v>2.9</v>
      </c>
      <c r="B18" s="161" t="s">
        <v>1373</v>
      </c>
      <c r="C18" s="162"/>
      <c r="D18" s="163"/>
      <c r="E18" s="9" t="s">
        <v>0</v>
      </c>
      <c r="F18" s="13">
        <v>1295075.46</v>
      </c>
    </row>
    <row r="19" spans="1:7" x14ac:dyDescent="0.25">
      <c r="A19" s="16">
        <v>2.1</v>
      </c>
      <c r="B19" s="161" t="s">
        <v>1374</v>
      </c>
      <c r="C19" s="162"/>
      <c r="D19" s="163"/>
      <c r="E19" s="9" t="s">
        <v>0</v>
      </c>
      <c r="F19" s="17">
        <v>177449.36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3150</v>
      </c>
      <c r="F24" s="13">
        <v>60513.32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36172365.969999999</v>
      </c>
      <c r="F40" s="9" t="s">
        <v>0</v>
      </c>
    </row>
    <row r="41" spans="1:6" x14ac:dyDescent="0.25">
      <c r="A41" s="7" t="s">
        <v>39</v>
      </c>
      <c r="B41" s="173" t="s">
        <v>1429</v>
      </c>
      <c r="C41" s="174"/>
      <c r="D41" s="175"/>
      <c r="E41" s="20">
        <v>7548252.9400000004</v>
      </c>
      <c r="F41" s="9" t="s">
        <v>0</v>
      </c>
    </row>
    <row r="42" spans="1:6" x14ac:dyDescent="0.25">
      <c r="A42" s="7"/>
      <c r="B42" s="161" t="s">
        <v>1435</v>
      </c>
      <c r="C42" s="162"/>
      <c r="D42" s="163"/>
      <c r="E42" s="21">
        <v>3437882.92</v>
      </c>
      <c r="F42" s="9" t="s">
        <v>0</v>
      </c>
    </row>
    <row r="43" spans="1:6" x14ac:dyDescent="0.25">
      <c r="A43" s="7"/>
      <c r="B43" s="161" t="s">
        <v>1436</v>
      </c>
      <c r="C43" s="162"/>
      <c r="D43" s="163"/>
      <c r="E43" s="21">
        <v>3637257.91</v>
      </c>
      <c r="F43" s="13"/>
    </row>
    <row r="44" spans="1:6" x14ac:dyDescent="0.25">
      <c r="A44" s="7"/>
      <c r="B44" s="161" t="s">
        <v>1437</v>
      </c>
      <c r="C44" s="162"/>
      <c r="D44" s="163"/>
      <c r="E44" s="21">
        <v>96716.13</v>
      </c>
      <c r="F44" s="13" t="s">
        <v>0</v>
      </c>
    </row>
    <row r="45" spans="1:6" x14ac:dyDescent="0.25">
      <c r="A45" s="7"/>
      <c r="B45" s="167" t="s">
        <v>1438</v>
      </c>
      <c r="C45" s="168"/>
      <c r="D45" s="169"/>
      <c r="E45" s="9">
        <v>256395.98</v>
      </c>
      <c r="F45" s="13"/>
    </row>
    <row r="46" spans="1:6" x14ac:dyDescent="0.25">
      <c r="A46" s="7"/>
      <c r="B46" s="161" t="s">
        <v>1439</v>
      </c>
      <c r="C46" s="162"/>
      <c r="D46" s="163"/>
      <c r="E46" s="9">
        <v>120000</v>
      </c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1430</v>
      </c>
      <c r="C57" s="154"/>
      <c r="D57" s="155"/>
      <c r="E57" s="22">
        <f>-E41+E40</f>
        <v>28624113.029999997</v>
      </c>
      <c r="F57" s="22">
        <f>+F39+F38+F24+F19+F18+F17+F16+F15+F14+F13+F11</f>
        <v>28624113.029999997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1427</v>
      </c>
      <c r="C59" s="129"/>
      <c r="D59" s="129"/>
      <c r="E59" s="26">
        <v>1242228.51</v>
      </c>
      <c r="F59" s="24"/>
    </row>
    <row r="60" spans="1:6" x14ac:dyDescent="0.25">
      <c r="A60" s="25" t="s">
        <v>8</v>
      </c>
      <c r="B60" s="159" t="s">
        <v>1431</v>
      </c>
      <c r="C60" s="160"/>
      <c r="D60" s="160"/>
      <c r="E60" s="27">
        <v>167911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1410139.51</v>
      </c>
      <c r="F62" s="24" t="s">
        <v>0</v>
      </c>
    </row>
    <row r="63" spans="1:6" x14ac:dyDescent="0.25">
      <c r="A63" s="25" t="s">
        <v>39</v>
      </c>
      <c r="B63" s="141" t="s">
        <v>1432</v>
      </c>
      <c r="C63" s="142"/>
      <c r="D63" s="143"/>
      <c r="E63" s="29">
        <v>123810.1</v>
      </c>
      <c r="F63" s="24"/>
    </row>
    <row r="64" spans="1:6" x14ac:dyDescent="0.25">
      <c r="A64" s="25" t="s">
        <v>0</v>
      </c>
      <c r="B64" s="199" t="s">
        <v>1441</v>
      </c>
      <c r="C64" s="200"/>
      <c r="D64" s="201"/>
      <c r="E64" s="28">
        <v>675</v>
      </c>
      <c r="F64" s="24"/>
    </row>
    <row r="65" spans="1:6" x14ac:dyDescent="0.25">
      <c r="A65" s="30"/>
      <c r="B65" s="199" t="s">
        <v>1440</v>
      </c>
      <c r="C65" s="200"/>
      <c r="D65" s="201"/>
      <c r="E65" s="28">
        <v>8113.5</v>
      </c>
      <c r="F65" s="24" t="s">
        <v>0</v>
      </c>
    </row>
    <row r="66" spans="1:6" x14ac:dyDescent="0.25">
      <c r="A66" s="25" t="s">
        <v>0</v>
      </c>
      <c r="B66" s="150" t="s">
        <v>160</v>
      </c>
      <c r="C66" s="151"/>
      <c r="D66" s="152"/>
      <c r="E66" s="28">
        <v>115021.6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1442</v>
      </c>
      <c r="C85" s="132"/>
      <c r="D85" s="133"/>
      <c r="E85" s="33">
        <f>-E63+E62</f>
        <v>1286329.4099999999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1417</v>
      </c>
      <c r="C87" s="127"/>
      <c r="D87" s="127"/>
      <c r="E87" s="37">
        <v>6543823.2000000002</v>
      </c>
      <c r="F87" s="35"/>
    </row>
    <row r="88" spans="1:6" x14ac:dyDescent="0.25">
      <c r="A88" s="36" t="s">
        <v>8</v>
      </c>
      <c r="B88" s="110" t="s">
        <v>1424</v>
      </c>
      <c r="C88" s="111"/>
      <c r="D88" s="112"/>
      <c r="E88" s="37">
        <v>24000</v>
      </c>
      <c r="F88" s="35"/>
    </row>
    <row r="89" spans="1:6" x14ac:dyDescent="0.25">
      <c r="A89" s="36"/>
      <c r="B89" s="110" t="s">
        <v>1443</v>
      </c>
      <c r="C89" s="111"/>
      <c r="D89" s="112"/>
      <c r="E89" s="38">
        <v>24000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 t="s">
        <v>0</v>
      </c>
      <c r="C92" s="111"/>
      <c r="D92" s="111"/>
      <c r="E92" s="38" t="s">
        <v>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1444</v>
      </c>
      <c r="C94" s="117"/>
      <c r="D94" s="117"/>
      <c r="E94" s="41">
        <f>+E88+E87</f>
        <v>6567823.2000000002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1445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165</v>
      </c>
      <c r="F97" s="44"/>
    </row>
    <row r="98" spans="1:6" x14ac:dyDescent="0.25">
      <c r="A98" s="45"/>
      <c r="B98" s="98" t="s">
        <v>1446</v>
      </c>
      <c r="C98" s="99"/>
      <c r="D98" s="100"/>
      <c r="E98" s="47">
        <v>165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1447</v>
      </c>
      <c r="C103" s="102"/>
      <c r="D103" s="103"/>
      <c r="E103" s="52">
        <v>11486.8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4.7109375" customWidth="1"/>
    <col min="3" max="3" width="13.28515625" customWidth="1"/>
    <col min="4" max="4" width="10.140625" customWidth="1"/>
    <col min="5" max="5" width="20.570312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1409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1410</v>
      </c>
      <c r="C7" s="171"/>
      <c r="D7" s="172"/>
      <c r="E7" s="8">
        <v>22434190.18</v>
      </c>
      <c r="F7" s="9"/>
    </row>
    <row r="8" spans="1:6" x14ac:dyDescent="0.25">
      <c r="A8" s="7" t="s">
        <v>8</v>
      </c>
      <c r="B8" s="193" t="s">
        <v>1411</v>
      </c>
      <c r="C8" s="194"/>
      <c r="D8" s="195"/>
      <c r="E8" s="10">
        <v>7815524.46</v>
      </c>
      <c r="F8" s="11"/>
    </row>
    <row r="9" spans="1:6" x14ac:dyDescent="0.25">
      <c r="A9" s="12">
        <v>2.1</v>
      </c>
      <c r="B9" s="161" t="s">
        <v>1394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1418</v>
      </c>
      <c r="C12" s="162"/>
      <c r="D12" s="163"/>
      <c r="E12" s="9">
        <v>96716.13</v>
      </c>
      <c r="F12" s="13">
        <v>96716.13</v>
      </c>
    </row>
    <row r="13" spans="1:6" x14ac:dyDescent="0.25">
      <c r="A13" s="12">
        <v>2.4</v>
      </c>
      <c r="B13" s="161" t="s">
        <v>1419</v>
      </c>
      <c r="C13" s="162"/>
      <c r="D13" s="163"/>
      <c r="E13" s="9">
        <v>7458083.3300000001</v>
      </c>
      <c r="F13" s="9">
        <v>7458083.3300000001</v>
      </c>
    </row>
    <row r="14" spans="1:6" x14ac:dyDescent="0.25">
      <c r="A14" s="12">
        <v>2.5</v>
      </c>
      <c r="B14" s="161" t="s">
        <v>1420</v>
      </c>
      <c r="C14" s="162"/>
      <c r="D14" s="163"/>
      <c r="E14" s="9">
        <v>257375</v>
      </c>
      <c r="F14" s="13">
        <v>257375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1372</v>
      </c>
      <c r="C17" s="162"/>
      <c r="D17" s="163"/>
      <c r="E17" s="9" t="s">
        <v>0</v>
      </c>
      <c r="F17" s="13">
        <v>2371481.11</v>
      </c>
    </row>
    <row r="18" spans="1:7" x14ac:dyDescent="0.25">
      <c r="A18" s="12">
        <v>2.9</v>
      </c>
      <c r="B18" s="161" t="s">
        <v>1373</v>
      </c>
      <c r="C18" s="162"/>
      <c r="D18" s="163"/>
      <c r="E18" s="9" t="s">
        <v>0</v>
      </c>
      <c r="F18" s="13">
        <v>1295075.46</v>
      </c>
    </row>
    <row r="19" spans="1:7" x14ac:dyDescent="0.25">
      <c r="A19" s="16">
        <v>2.1</v>
      </c>
      <c r="B19" s="161" t="s">
        <v>1374</v>
      </c>
      <c r="C19" s="162"/>
      <c r="D19" s="163"/>
      <c r="E19" s="9" t="s">
        <v>0</v>
      </c>
      <c r="F19" s="17">
        <v>297449.36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3350</v>
      </c>
      <c r="F24" s="13">
        <v>57363.32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30249714.640000001</v>
      </c>
      <c r="F40" s="9" t="s">
        <v>0</v>
      </c>
    </row>
    <row r="41" spans="1:6" x14ac:dyDescent="0.25">
      <c r="A41" s="7" t="s">
        <v>39</v>
      </c>
      <c r="B41" s="173" t="s">
        <v>1412</v>
      </c>
      <c r="C41" s="174"/>
      <c r="D41" s="175"/>
      <c r="E41" s="20">
        <v>151987</v>
      </c>
      <c r="F41" s="9" t="s">
        <v>0</v>
      </c>
    </row>
    <row r="42" spans="1:6" x14ac:dyDescent="0.25">
      <c r="A42" s="7"/>
      <c r="B42" s="161" t="s">
        <v>1422</v>
      </c>
      <c r="C42" s="162"/>
      <c r="D42" s="163"/>
      <c r="E42" s="21">
        <v>150000</v>
      </c>
      <c r="F42" s="9" t="s">
        <v>0</v>
      </c>
    </row>
    <row r="43" spans="1:6" x14ac:dyDescent="0.25">
      <c r="A43" s="7"/>
      <c r="B43" s="161" t="s">
        <v>1421</v>
      </c>
      <c r="C43" s="162"/>
      <c r="D43" s="163"/>
      <c r="E43" s="21">
        <v>1987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1413</v>
      </c>
      <c r="C57" s="154"/>
      <c r="D57" s="155"/>
      <c r="E57" s="22">
        <f>-E41+E40</f>
        <v>30097727.640000001</v>
      </c>
      <c r="F57" s="22">
        <f>SUM(F7:F56)</f>
        <v>30097727.640000004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1410</v>
      </c>
      <c r="C59" s="129"/>
      <c r="D59" s="129"/>
      <c r="E59" s="26">
        <v>1277228.51</v>
      </c>
      <c r="F59" s="24"/>
    </row>
    <row r="60" spans="1:6" x14ac:dyDescent="0.25">
      <c r="A60" s="25" t="s">
        <v>8</v>
      </c>
      <c r="B60" s="159" t="s">
        <v>1414</v>
      </c>
      <c r="C60" s="160"/>
      <c r="D60" s="160"/>
      <c r="E60" s="27">
        <v>75000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1352228.51</v>
      </c>
      <c r="F62" s="24" t="s">
        <v>0</v>
      </c>
    </row>
    <row r="63" spans="1:6" x14ac:dyDescent="0.25">
      <c r="A63" s="25" t="s">
        <v>39</v>
      </c>
      <c r="B63" s="141" t="s">
        <v>1415</v>
      </c>
      <c r="C63" s="142"/>
      <c r="D63" s="143"/>
      <c r="E63" s="29">
        <v>110000</v>
      </c>
      <c r="F63" s="24"/>
    </row>
    <row r="64" spans="1:6" x14ac:dyDescent="0.25">
      <c r="A64" s="25" t="s">
        <v>0</v>
      </c>
      <c r="B64" s="199" t="s">
        <v>1423</v>
      </c>
      <c r="C64" s="200"/>
      <c r="D64" s="201"/>
      <c r="E64" s="28">
        <v>110000</v>
      </c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1416</v>
      </c>
      <c r="C85" s="132"/>
      <c r="D85" s="133"/>
      <c r="E85" s="33">
        <f>-E63+E62</f>
        <v>1242228.51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1417</v>
      </c>
      <c r="C87" s="127"/>
      <c r="D87" s="127"/>
      <c r="E87" s="37">
        <v>6051823.2000000002</v>
      </c>
      <c r="F87" s="35"/>
    </row>
    <row r="88" spans="1:6" x14ac:dyDescent="0.25">
      <c r="A88" s="36" t="s">
        <v>8</v>
      </c>
      <c r="B88" s="110" t="s">
        <v>1424</v>
      </c>
      <c r="C88" s="111"/>
      <c r="D88" s="112"/>
      <c r="E88" s="37">
        <v>492000</v>
      </c>
      <c r="F88" s="35"/>
    </row>
    <row r="89" spans="1:6" x14ac:dyDescent="0.25">
      <c r="A89" s="36"/>
      <c r="B89" s="110" t="s">
        <v>1425</v>
      </c>
      <c r="C89" s="111"/>
      <c r="D89" s="112"/>
      <c r="E89" s="38">
        <v>492000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6.25" customHeight="1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 t="s">
        <v>0</v>
      </c>
      <c r="C92" s="111"/>
      <c r="D92" s="111"/>
      <c r="E92" s="38" t="s">
        <v>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1408</v>
      </c>
      <c r="C94" s="117"/>
      <c r="D94" s="117"/>
      <c r="E94" s="41">
        <f>+E88+E87</f>
        <v>6543823.2000000002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2"/>
  <sheetViews>
    <sheetView workbookViewId="0">
      <selection activeCell="E2" sqref="E2"/>
    </sheetView>
  </sheetViews>
  <sheetFormatPr defaultRowHeight="15" x14ac:dyDescent="0.25"/>
  <cols>
    <col min="3" max="3" width="12.28515625" customWidth="1"/>
    <col min="4" max="4" width="15.140625" customWidth="1"/>
    <col min="5" max="5" width="20.85546875" customWidth="1"/>
    <col min="6" max="6" width="22.28515625" customWidth="1"/>
    <col min="7" max="7" width="13.710937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2590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2591</v>
      </c>
      <c r="C7" s="171"/>
      <c r="D7" s="172"/>
      <c r="E7" s="8">
        <v>36480838.469999999</v>
      </c>
      <c r="F7" s="9"/>
    </row>
    <row r="8" spans="1:7" x14ac:dyDescent="0.25">
      <c r="A8" s="7" t="s">
        <v>8</v>
      </c>
      <c r="B8" s="193" t="s">
        <v>2592</v>
      </c>
      <c r="C8" s="194"/>
      <c r="D8" s="195"/>
      <c r="E8" s="10">
        <v>403370.7</v>
      </c>
      <c r="F8" s="11"/>
    </row>
    <row r="9" spans="1:7" x14ac:dyDescent="0.25">
      <c r="A9" s="12">
        <v>2.1</v>
      </c>
      <c r="B9" s="161" t="s">
        <v>2547</v>
      </c>
      <c r="C9" s="162"/>
      <c r="D9" s="163"/>
      <c r="E9" s="9"/>
      <c r="F9" s="9">
        <v>0</v>
      </c>
    </row>
    <row r="10" spans="1:7" x14ac:dyDescent="0.25">
      <c r="A10" s="12">
        <v>2.2000000000000002</v>
      </c>
      <c r="B10" s="161" t="s">
        <v>2580</v>
      </c>
      <c r="C10" s="162"/>
      <c r="D10" s="163"/>
      <c r="E10" s="9"/>
      <c r="F10" s="13">
        <v>0</v>
      </c>
    </row>
    <row r="11" spans="1:7" x14ac:dyDescent="0.25">
      <c r="A11" s="14">
        <v>2.2999999999999998</v>
      </c>
      <c r="B11" s="161" t="s">
        <v>2459</v>
      </c>
      <c r="C11" s="162"/>
      <c r="D11" s="163"/>
      <c r="E11" s="9">
        <v>402170.7</v>
      </c>
      <c r="F11" s="13">
        <v>18364527.699999999</v>
      </c>
      <c r="G11" s="63"/>
    </row>
    <row r="12" spans="1:7" x14ac:dyDescent="0.25">
      <c r="A12" s="14">
        <v>2.4</v>
      </c>
      <c r="B12" s="161" t="s">
        <v>2561</v>
      </c>
      <c r="C12" s="162"/>
      <c r="D12" s="163"/>
      <c r="E12" s="9"/>
      <c r="F12" s="13">
        <v>2907.38</v>
      </c>
    </row>
    <row r="13" spans="1:7" x14ac:dyDescent="0.25">
      <c r="A13" s="12">
        <v>2.4</v>
      </c>
      <c r="B13" s="161" t="s">
        <v>2581</v>
      </c>
      <c r="C13" s="162"/>
      <c r="D13" s="163"/>
      <c r="E13" s="9"/>
      <c r="F13" s="9">
        <v>35157.11</v>
      </c>
    </row>
    <row r="14" spans="1:7" x14ac:dyDescent="0.25">
      <c r="A14" s="12">
        <v>2.5</v>
      </c>
      <c r="B14" s="161" t="s">
        <v>2422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2081</v>
      </c>
      <c r="C15" s="162"/>
      <c r="D15" s="163"/>
      <c r="E15" s="9" t="s">
        <v>0</v>
      </c>
      <c r="F15" s="15">
        <v>-73660</v>
      </c>
    </row>
    <row r="16" spans="1:7" x14ac:dyDescent="0.25">
      <c r="A16" s="12">
        <v>2.7</v>
      </c>
      <c r="B16" s="161" t="s">
        <v>2523</v>
      </c>
      <c r="C16" s="162"/>
      <c r="D16" s="163"/>
      <c r="E16" s="9"/>
      <c r="F16" s="13">
        <v>2520915.13</v>
      </c>
    </row>
    <row r="17" spans="1:7" x14ac:dyDescent="0.25">
      <c r="A17" s="12">
        <v>2.8</v>
      </c>
      <c r="B17" s="161" t="s">
        <v>2509</v>
      </c>
      <c r="C17" s="162"/>
      <c r="D17" s="163"/>
      <c r="E17" s="9"/>
      <c r="F17" s="13">
        <v>1605212.18</v>
      </c>
    </row>
    <row r="18" spans="1:7" x14ac:dyDescent="0.25">
      <c r="A18" s="12">
        <v>2.9</v>
      </c>
      <c r="B18" s="161" t="s">
        <v>2510</v>
      </c>
      <c r="C18" s="162"/>
      <c r="D18" s="163"/>
      <c r="E18" s="9"/>
      <c r="F18" s="13">
        <v>479002.41</v>
      </c>
    </row>
    <row r="19" spans="1:7" x14ac:dyDescent="0.25">
      <c r="A19" s="16">
        <v>2.1</v>
      </c>
      <c r="B19" s="161" t="s">
        <v>2511</v>
      </c>
      <c r="C19" s="162"/>
      <c r="D19" s="163"/>
      <c r="E19" s="9"/>
      <c r="F19" s="17">
        <v>431531.95</v>
      </c>
    </row>
    <row r="20" spans="1:7" x14ac:dyDescent="0.25">
      <c r="A20" s="12">
        <v>2.11</v>
      </c>
      <c r="B20" s="161" t="s">
        <v>2437</v>
      </c>
      <c r="C20" s="162"/>
      <c r="D20" s="163"/>
      <c r="E20" s="9"/>
      <c r="F20" s="9"/>
    </row>
    <row r="21" spans="1:7" x14ac:dyDescent="0.25">
      <c r="A21" s="12">
        <v>2.12</v>
      </c>
      <c r="B21" s="161" t="s">
        <v>2401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2562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1200</v>
      </c>
      <c r="F24" s="13">
        <v>72913.320000000007</v>
      </c>
      <c r="G24" s="63"/>
    </row>
    <row r="25" spans="1:7" x14ac:dyDescent="0.25">
      <c r="A25" s="12">
        <v>2.16</v>
      </c>
      <c r="B25" s="161" t="s">
        <v>1890</v>
      </c>
      <c r="C25" s="162"/>
      <c r="D25" s="163"/>
      <c r="E25" s="9"/>
      <c r="F25" s="13">
        <v>0</v>
      </c>
    </row>
    <row r="26" spans="1:7" x14ac:dyDescent="0.25">
      <c r="A26" s="12">
        <v>2.17</v>
      </c>
      <c r="B26" s="161" t="s">
        <v>1519</v>
      </c>
      <c r="C26" s="162"/>
      <c r="D26" s="163"/>
      <c r="E26" s="9"/>
      <c r="F26" s="13">
        <v>22873.39</v>
      </c>
    </row>
    <row r="27" spans="1:7" x14ac:dyDescent="0.25">
      <c r="A27" s="12">
        <v>2.1800000000000002</v>
      </c>
      <c r="B27" s="161" t="s">
        <v>2563</v>
      </c>
      <c r="C27" s="162"/>
      <c r="D27" s="163"/>
      <c r="E27" s="9"/>
      <c r="F27" s="13"/>
    </row>
    <row r="28" spans="1:7" x14ac:dyDescent="0.25">
      <c r="A28" s="12">
        <v>2.19</v>
      </c>
      <c r="B28" s="161" t="s">
        <v>2423</v>
      </c>
      <c r="C28" s="162"/>
      <c r="D28" s="163"/>
      <c r="E28" s="9" t="s">
        <v>0</v>
      </c>
      <c r="F28" s="13" t="s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</row>
    <row r="31" spans="1:7" x14ac:dyDescent="0.25">
      <c r="A31" s="12">
        <v>2.2200000000000002</v>
      </c>
      <c r="B31" s="161" t="s">
        <v>2052</v>
      </c>
      <c r="C31" s="162"/>
      <c r="D31" s="163"/>
      <c r="E31" s="9"/>
      <c r="F31" s="13">
        <v>2380.5500000000002</v>
      </c>
    </row>
    <row r="32" spans="1:7" x14ac:dyDescent="0.25">
      <c r="A32" s="14" t="s">
        <v>24</v>
      </c>
      <c r="B32" s="161" t="s">
        <v>2548</v>
      </c>
      <c r="C32" s="162"/>
      <c r="D32" s="163"/>
      <c r="E32" s="9"/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2011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2473</v>
      </c>
      <c r="C36" s="162"/>
      <c r="D36" s="163"/>
      <c r="E36" s="9"/>
      <c r="F36" s="13"/>
    </row>
    <row r="37" spans="1:6" x14ac:dyDescent="0.25">
      <c r="A37" s="14">
        <v>2.2799999999999998</v>
      </c>
      <c r="B37" s="176" t="s">
        <v>1593</v>
      </c>
      <c r="C37" s="177"/>
      <c r="D37" s="178"/>
      <c r="E37" s="9"/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0.11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36884209.170000002</v>
      </c>
      <c r="F40" s="9" t="s">
        <v>0</v>
      </c>
    </row>
    <row r="41" spans="1:6" x14ac:dyDescent="0.25">
      <c r="A41" s="7" t="s">
        <v>39</v>
      </c>
      <c r="B41" s="173" t="s">
        <v>2593</v>
      </c>
      <c r="C41" s="174"/>
      <c r="D41" s="175"/>
      <c r="E41" s="20">
        <v>13416775.75</v>
      </c>
      <c r="F41" s="9" t="s">
        <v>0</v>
      </c>
    </row>
    <row r="42" spans="1:6" x14ac:dyDescent="0.25">
      <c r="A42" s="7"/>
      <c r="B42" s="161" t="s">
        <v>2598</v>
      </c>
      <c r="C42" s="162"/>
      <c r="D42" s="163"/>
      <c r="E42" s="21">
        <v>800</v>
      </c>
      <c r="F42" s="9" t="s">
        <v>0</v>
      </c>
    </row>
    <row r="43" spans="1:6" x14ac:dyDescent="0.25">
      <c r="A43" s="7"/>
      <c r="B43" s="161" t="s">
        <v>2599</v>
      </c>
      <c r="C43" s="162"/>
      <c r="D43" s="163"/>
      <c r="E43" s="21">
        <v>2880404</v>
      </c>
      <c r="F43" s="13" t="s">
        <v>0</v>
      </c>
    </row>
    <row r="44" spans="1:6" x14ac:dyDescent="0.25">
      <c r="A44" s="7"/>
      <c r="B44" s="161" t="s">
        <v>2600</v>
      </c>
      <c r="C44" s="162"/>
      <c r="D44" s="163"/>
      <c r="E44" s="21">
        <v>4553455.1500000004</v>
      </c>
      <c r="F44" s="13" t="s">
        <v>0</v>
      </c>
    </row>
    <row r="45" spans="1:6" x14ac:dyDescent="0.25">
      <c r="A45" s="7"/>
      <c r="B45" s="167" t="s">
        <v>2601</v>
      </c>
      <c r="C45" s="168"/>
      <c r="D45" s="169"/>
      <c r="E45" s="9">
        <v>4178426.09</v>
      </c>
      <c r="F45" s="13" t="s">
        <v>0</v>
      </c>
    </row>
    <row r="46" spans="1:6" x14ac:dyDescent="0.25">
      <c r="A46" s="7"/>
      <c r="B46" s="161" t="s">
        <v>2586</v>
      </c>
      <c r="C46" s="162"/>
      <c r="D46" s="163"/>
      <c r="E46" s="9">
        <v>1490102.07</v>
      </c>
      <c r="F46" s="13" t="s">
        <v>0</v>
      </c>
    </row>
    <row r="47" spans="1:6" x14ac:dyDescent="0.25">
      <c r="A47" s="7"/>
      <c r="B47" s="161" t="s">
        <v>2602</v>
      </c>
      <c r="C47" s="162"/>
      <c r="D47" s="163"/>
      <c r="E47" s="9">
        <v>300421.44</v>
      </c>
      <c r="F47" s="13" t="s">
        <v>0</v>
      </c>
    </row>
    <row r="48" spans="1:6" x14ac:dyDescent="0.25">
      <c r="A48" s="7"/>
      <c r="B48" s="161" t="s">
        <v>2603</v>
      </c>
      <c r="C48" s="162"/>
      <c r="D48" s="163"/>
      <c r="E48" s="9">
        <v>13167</v>
      </c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2594</v>
      </c>
      <c r="C57" s="154"/>
      <c r="D57" s="155"/>
      <c r="E57" s="22">
        <f>-E41+E40</f>
        <v>23467433.420000002</v>
      </c>
      <c r="F57" s="22">
        <f>SUM(F7:F56)</f>
        <v>23467433.419999998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2591</v>
      </c>
      <c r="C59" s="129"/>
      <c r="D59" s="129"/>
      <c r="E59" s="26">
        <v>567537.03</v>
      </c>
      <c r="F59" s="24"/>
    </row>
    <row r="60" spans="1:6" x14ac:dyDescent="0.25">
      <c r="A60" s="25" t="s">
        <v>8</v>
      </c>
      <c r="B60" s="159" t="s">
        <v>2595</v>
      </c>
      <c r="C60" s="160"/>
      <c r="D60" s="160"/>
      <c r="E60" s="27">
        <v>276207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843744.03</v>
      </c>
      <c r="F62" s="24" t="s">
        <v>0</v>
      </c>
    </row>
    <row r="63" spans="1:6" x14ac:dyDescent="0.25">
      <c r="A63" s="25" t="s">
        <v>39</v>
      </c>
      <c r="B63" s="141" t="s">
        <v>2596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47"/>
      <c r="C65" s="148"/>
      <c r="D65" s="149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2597</v>
      </c>
      <c r="C85" s="132"/>
      <c r="D85" s="133"/>
      <c r="E85" s="33">
        <f>-E63+E62</f>
        <v>843744.03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2370</v>
      </c>
      <c r="C87" s="127"/>
      <c r="D87" s="127"/>
      <c r="E87" s="37">
        <v>4519050.54</v>
      </c>
      <c r="F87" s="35"/>
    </row>
    <row r="88" spans="1:6" x14ac:dyDescent="0.25">
      <c r="A88" s="36" t="s">
        <v>8</v>
      </c>
      <c r="B88" s="110" t="s">
        <v>2343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6"/>
      <c r="B91" s="110"/>
      <c r="C91" s="111"/>
      <c r="D91" s="112"/>
      <c r="E91" s="38"/>
      <c r="F91" s="35"/>
    </row>
    <row r="92" spans="1:6" x14ac:dyDescent="0.25">
      <c r="A92" s="39" t="s">
        <v>37</v>
      </c>
      <c r="B92" s="113" t="s">
        <v>2201</v>
      </c>
      <c r="C92" s="114"/>
      <c r="D92" s="115"/>
      <c r="E92" s="40">
        <v>0</v>
      </c>
      <c r="F92" s="35"/>
    </row>
    <row r="93" spans="1:6" x14ac:dyDescent="0.25">
      <c r="A93" s="39"/>
      <c r="B93" s="110" t="s">
        <v>0</v>
      </c>
      <c r="C93" s="111"/>
      <c r="D93" s="111"/>
      <c r="E93" s="38" t="s">
        <v>0</v>
      </c>
      <c r="F93" s="35"/>
    </row>
    <row r="94" spans="1:6" x14ac:dyDescent="0.25">
      <c r="A94" s="39"/>
      <c r="B94" s="110" t="s">
        <v>0</v>
      </c>
      <c r="C94" s="111"/>
      <c r="D94" s="111"/>
      <c r="E94" s="37" t="s">
        <v>0</v>
      </c>
      <c r="F94" s="35"/>
    </row>
    <row r="95" spans="1:6" x14ac:dyDescent="0.25">
      <c r="A95" s="39"/>
      <c r="B95" s="116" t="s">
        <v>2361</v>
      </c>
      <c r="C95" s="117"/>
      <c r="D95" s="117"/>
      <c r="E95" s="41">
        <f>+E88+E87</f>
        <v>4519050.54</v>
      </c>
      <c r="F95" s="42"/>
    </row>
    <row r="96" spans="1:6" x14ac:dyDescent="0.25">
      <c r="A96" s="118" t="s">
        <v>46</v>
      </c>
      <c r="B96" s="119"/>
      <c r="C96" s="119"/>
      <c r="D96" s="120"/>
      <c r="E96" s="43"/>
      <c r="F96" s="44"/>
    </row>
    <row r="97" spans="1:6" x14ac:dyDescent="0.25">
      <c r="A97" s="45">
        <v>1</v>
      </c>
      <c r="B97" s="98" t="s">
        <v>2328</v>
      </c>
      <c r="C97" s="99"/>
      <c r="D97" s="100"/>
      <c r="E97" s="43">
        <v>61111.3</v>
      </c>
      <c r="F97" s="44"/>
    </row>
    <row r="98" spans="1:6" x14ac:dyDescent="0.25">
      <c r="A98" s="45"/>
      <c r="B98" s="107" t="s">
        <v>47</v>
      </c>
      <c r="C98" s="108"/>
      <c r="D98" s="109"/>
      <c r="E98" s="46"/>
      <c r="F98" s="44"/>
    </row>
    <row r="99" spans="1:6" x14ac:dyDescent="0.25">
      <c r="A99" s="45" t="s">
        <v>0</v>
      </c>
      <c r="B99" s="98"/>
      <c r="C99" s="99"/>
      <c r="D99" s="100"/>
      <c r="E99" s="47"/>
      <c r="F99" s="44"/>
    </row>
    <row r="100" spans="1:6" x14ac:dyDescent="0.25">
      <c r="A100" s="45"/>
      <c r="B100" s="98"/>
      <c r="C100" s="99"/>
      <c r="D100" s="100"/>
      <c r="E100" s="48"/>
      <c r="F100" s="44"/>
    </row>
    <row r="101" spans="1:6" x14ac:dyDescent="0.25">
      <c r="A101" s="45"/>
      <c r="B101" s="107" t="s">
        <v>48</v>
      </c>
      <c r="C101" s="108"/>
      <c r="D101" s="109"/>
      <c r="E101" s="43"/>
      <c r="F101" s="44"/>
    </row>
    <row r="102" spans="1:6" x14ac:dyDescent="0.25">
      <c r="A102" s="45"/>
      <c r="B102" s="98"/>
      <c r="C102" s="99"/>
      <c r="D102" s="100"/>
      <c r="E102" s="48"/>
      <c r="F102" s="44"/>
    </row>
    <row r="103" spans="1:6" x14ac:dyDescent="0.25">
      <c r="A103" s="49"/>
      <c r="B103" s="98"/>
      <c r="C103" s="99"/>
      <c r="D103" s="100"/>
      <c r="E103" s="50"/>
      <c r="F103" s="44"/>
    </row>
    <row r="104" spans="1:6" x14ac:dyDescent="0.25">
      <c r="A104" s="51"/>
      <c r="B104" s="101" t="s">
        <v>2320</v>
      </c>
      <c r="C104" s="102"/>
      <c r="D104" s="103"/>
      <c r="E104" s="52">
        <v>61111.3</v>
      </c>
      <c r="F104" s="44"/>
    </row>
    <row r="105" spans="1:6" x14ac:dyDescent="0.25">
      <c r="A105" s="104" t="s">
        <v>50</v>
      </c>
      <c r="B105" s="105"/>
      <c r="C105" s="105"/>
      <c r="D105" s="106"/>
      <c r="E105" s="53"/>
      <c r="F105" s="54"/>
    </row>
    <row r="106" spans="1:6" x14ac:dyDescent="0.25">
      <c r="A106" s="55">
        <v>1</v>
      </c>
      <c r="B106" s="86" t="s">
        <v>51</v>
      </c>
      <c r="C106" s="87"/>
      <c r="D106" s="88"/>
      <c r="E106" s="53">
        <v>0</v>
      </c>
      <c r="F106" s="54"/>
    </row>
    <row r="107" spans="1:6" x14ac:dyDescent="0.25">
      <c r="A107" s="55"/>
      <c r="B107" s="89" t="s">
        <v>52</v>
      </c>
      <c r="C107" s="90"/>
      <c r="D107" s="91"/>
      <c r="E107" s="56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7" t="s">
        <v>0</v>
      </c>
      <c r="F108" s="54"/>
    </row>
    <row r="109" spans="1:6" x14ac:dyDescent="0.25">
      <c r="A109" s="55"/>
      <c r="B109" s="86"/>
      <c r="C109" s="87"/>
      <c r="D109" s="88"/>
      <c r="E109" s="58"/>
      <c r="F109" s="54"/>
    </row>
    <row r="110" spans="1:6" x14ac:dyDescent="0.25">
      <c r="A110" s="55"/>
      <c r="B110" s="89" t="s">
        <v>53</v>
      </c>
      <c r="C110" s="90"/>
      <c r="D110" s="91"/>
      <c r="E110" s="53">
        <v>0</v>
      </c>
      <c r="F110" s="54"/>
    </row>
    <row r="111" spans="1:6" x14ac:dyDescent="0.25">
      <c r="A111" s="55"/>
      <c r="B111" s="86" t="s">
        <v>0</v>
      </c>
      <c r="C111" s="87"/>
      <c r="D111" s="88"/>
      <c r="E111" s="58" t="s">
        <v>0</v>
      </c>
      <c r="F111" s="54"/>
    </row>
    <row r="112" spans="1:6" x14ac:dyDescent="0.25">
      <c r="A112" s="59"/>
      <c r="B112" s="86"/>
      <c r="C112" s="87"/>
      <c r="D112" s="88"/>
      <c r="E112" s="60"/>
      <c r="F112" s="54"/>
    </row>
    <row r="113" spans="1:6" x14ac:dyDescent="0.25">
      <c r="A113" s="61"/>
      <c r="B113" s="92" t="s">
        <v>54</v>
      </c>
      <c r="C113" s="93"/>
      <c r="D113" s="94"/>
      <c r="E113" s="62">
        <v>0</v>
      </c>
      <c r="F113" s="54"/>
    </row>
    <row r="114" spans="1:6" x14ac:dyDescent="0.25">
      <c r="A114" s="95" t="s">
        <v>2388</v>
      </c>
      <c r="B114" s="96"/>
      <c r="C114" s="96"/>
      <c r="D114" s="97"/>
      <c r="E114" s="64"/>
      <c r="F114" s="65"/>
    </row>
    <row r="115" spans="1:6" x14ac:dyDescent="0.25">
      <c r="A115" s="66">
        <v>1</v>
      </c>
      <c r="B115" s="77" t="s">
        <v>2398</v>
      </c>
      <c r="C115" s="78"/>
      <c r="D115" s="79"/>
      <c r="E115" s="64">
        <v>10000000</v>
      </c>
      <c r="F115" s="65"/>
    </row>
    <row r="116" spans="1:6" x14ac:dyDescent="0.25">
      <c r="A116" s="66"/>
      <c r="B116" s="83" t="s">
        <v>2384</v>
      </c>
      <c r="C116" s="84"/>
      <c r="D116" s="85"/>
      <c r="E116" s="67"/>
      <c r="F116" s="65"/>
    </row>
    <row r="117" spans="1:6" x14ac:dyDescent="0.25">
      <c r="A117" s="66"/>
      <c r="B117" s="77"/>
      <c r="C117" s="78"/>
      <c r="D117" s="79"/>
      <c r="E117" s="68"/>
      <c r="F117" s="65"/>
    </row>
    <row r="118" spans="1:6" x14ac:dyDescent="0.25">
      <c r="A118" s="66"/>
      <c r="B118" s="77"/>
      <c r="C118" s="78"/>
      <c r="D118" s="79"/>
      <c r="E118" s="69"/>
      <c r="F118" s="65"/>
    </row>
    <row r="119" spans="1:6" x14ac:dyDescent="0.25">
      <c r="A119" s="66"/>
      <c r="B119" s="83" t="s">
        <v>2385</v>
      </c>
      <c r="C119" s="84"/>
      <c r="D119" s="85"/>
      <c r="E119" s="64">
        <v>0</v>
      </c>
      <c r="F119" s="65"/>
    </row>
    <row r="120" spans="1:6" x14ac:dyDescent="0.25">
      <c r="A120" s="66"/>
      <c r="B120" s="77" t="s">
        <v>0</v>
      </c>
      <c r="C120" s="78"/>
      <c r="D120" s="79"/>
      <c r="E120" s="69" t="s">
        <v>0</v>
      </c>
      <c r="F120" s="65"/>
    </row>
    <row r="121" spans="1:6" x14ac:dyDescent="0.25">
      <c r="A121" s="70"/>
      <c r="B121" s="77"/>
      <c r="C121" s="78"/>
      <c r="D121" s="79"/>
      <c r="E121" s="71"/>
      <c r="F121" s="65"/>
    </row>
    <row r="122" spans="1:6" x14ac:dyDescent="0.25">
      <c r="A122" s="72"/>
      <c r="B122" s="80" t="s">
        <v>2387</v>
      </c>
      <c r="C122" s="81"/>
      <c r="D122" s="82"/>
      <c r="E122" s="73">
        <v>10000000</v>
      </c>
      <c r="F122" s="65"/>
    </row>
  </sheetData>
  <mergeCells count="11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A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A105:D105"/>
    <mergeCell ref="B118:D118"/>
    <mergeCell ref="B119:D119"/>
    <mergeCell ref="B120:D120"/>
    <mergeCell ref="B121:D121"/>
    <mergeCell ref="B122:D122"/>
    <mergeCell ref="B112:D112"/>
    <mergeCell ref="B113:D113"/>
    <mergeCell ref="A114:D114"/>
    <mergeCell ref="B115:D115"/>
    <mergeCell ref="B116:D116"/>
    <mergeCell ref="B117:D117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4.42578125" customWidth="1"/>
    <col min="3" max="3" width="12.42578125" customWidth="1"/>
    <col min="4" max="4" width="13.140625" customWidth="1"/>
    <col min="5" max="5" width="19.5703125" customWidth="1"/>
    <col min="6" max="6" width="21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1391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1392</v>
      </c>
      <c r="C7" s="171"/>
      <c r="D7" s="172"/>
      <c r="E7" s="8">
        <v>23165575.280000001</v>
      </c>
      <c r="F7" s="9"/>
    </row>
    <row r="8" spans="1:6" x14ac:dyDescent="0.25">
      <c r="A8" s="7" t="s">
        <v>8</v>
      </c>
      <c r="B8" s="193" t="s">
        <v>1393</v>
      </c>
      <c r="C8" s="194"/>
      <c r="D8" s="195"/>
      <c r="E8" s="10">
        <v>29296264.149999999</v>
      </c>
      <c r="F8" s="11"/>
    </row>
    <row r="9" spans="1:6" x14ac:dyDescent="0.25">
      <c r="A9" s="12">
        <v>2.1</v>
      </c>
      <c r="B9" s="161" t="s">
        <v>1394</v>
      </c>
      <c r="C9" s="162"/>
      <c r="D9" s="163"/>
      <c r="E9" s="9">
        <v>29292164.149999999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1372</v>
      </c>
      <c r="C17" s="162"/>
      <c r="D17" s="163"/>
      <c r="E17" s="9" t="s">
        <v>0</v>
      </c>
      <c r="F17" s="13">
        <v>2371481.11</v>
      </c>
    </row>
    <row r="18" spans="1:7" x14ac:dyDescent="0.25">
      <c r="A18" s="12">
        <v>2.9</v>
      </c>
      <c r="B18" s="161" t="s">
        <v>1373</v>
      </c>
      <c r="C18" s="162"/>
      <c r="D18" s="163"/>
      <c r="E18" s="9" t="s">
        <v>0</v>
      </c>
      <c r="F18" s="13">
        <v>1295075.46</v>
      </c>
    </row>
    <row r="19" spans="1:7" x14ac:dyDescent="0.25">
      <c r="A19" s="16">
        <v>2.1</v>
      </c>
      <c r="B19" s="161" t="s">
        <v>1374</v>
      </c>
      <c r="C19" s="162"/>
      <c r="D19" s="163"/>
      <c r="E19" s="9" t="s">
        <v>0</v>
      </c>
      <c r="F19" s="17">
        <v>449436.36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 t="s">
        <v>0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4100</v>
      </c>
      <c r="F24" s="13">
        <v>54013.32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0</v>
      </c>
      <c r="G30" s="63" t="s">
        <v>0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52461839.43</v>
      </c>
      <c r="F40" s="9" t="s">
        <v>0</v>
      </c>
    </row>
    <row r="41" spans="1:6" x14ac:dyDescent="0.25">
      <c r="A41" s="7" t="s">
        <v>39</v>
      </c>
      <c r="B41" s="173" t="s">
        <v>1382</v>
      </c>
      <c r="C41" s="174"/>
      <c r="D41" s="175"/>
      <c r="E41" s="20">
        <v>30027649.25</v>
      </c>
      <c r="F41" s="9" t="s">
        <v>0</v>
      </c>
    </row>
    <row r="42" spans="1:6" x14ac:dyDescent="0.25">
      <c r="A42" s="7"/>
      <c r="B42" s="161" t="s">
        <v>1395</v>
      </c>
      <c r="C42" s="162"/>
      <c r="D42" s="163"/>
      <c r="E42" s="21">
        <v>5197.5</v>
      </c>
      <c r="F42" s="9" t="s">
        <v>0</v>
      </c>
    </row>
    <row r="43" spans="1:6" x14ac:dyDescent="0.25">
      <c r="A43" s="7"/>
      <c r="B43" s="161" t="s">
        <v>1396</v>
      </c>
      <c r="C43" s="162"/>
      <c r="D43" s="163"/>
      <c r="E43" s="21">
        <v>730287.6</v>
      </c>
      <c r="F43" s="13"/>
    </row>
    <row r="44" spans="1:6" x14ac:dyDescent="0.25">
      <c r="A44" s="7"/>
      <c r="B44" s="161" t="s">
        <v>1397</v>
      </c>
      <c r="C44" s="162"/>
      <c r="D44" s="163"/>
      <c r="E44" s="21">
        <v>29292164.149999999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1383</v>
      </c>
      <c r="C57" s="154"/>
      <c r="D57" s="155"/>
      <c r="E57" s="22">
        <f>-E41+E40</f>
        <v>22434190.18</v>
      </c>
      <c r="F57" s="22">
        <f>SUM(F7:F56)</f>
        <v>22434190.180000003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1392</v>
      </c>
      <c r="C59" s="129"/>
      <c r="D59" s="129"/>
      <c r="E59" s="26">
        <v>2305378.9300000002</v>
      </c>
      <c r="F59" s="24"/>
    </row>
    <row r="60" spans="1:6" x14ac:dyDescent="0.25">
      <c r="A60" s="25" t="s">
        <v>8</v>
      </c>
      <c r="B60" s="159" t="s">
        <v>1398</v>
      </c>
      <c r="C60" s="160"/>
      <c r="D60" s="160"/>
      <c r="E60" s="27">
        <v>286195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2591573.9300000002</v>
      </c>
      <c r="F62" s="24" t="s">
        <v>0</v>
      </c>
    </row>
    <row r="63" spans="1:6" x14ac:dyDescent="0.25">
      <c r="A63" s="25" t="s">
        <v>39</v>
      </c>
      <c r="B63" s="141" t="s">
        <v>1399</v>
      </c>
      <c r="C63" s="142"/>
      <c r="D63" s="143"/>
      <c r="E63" s="29">
        <v>1314345.42</v>
      </c>
      <c r="F63" s="24"/>
    </row>
    <row r="64" spans="1:6" x14ac:dyDescent="0.25">
      <c r="A64" s="25" t="s">
        <v>0</v>
      </c>
      <c r="B64" s="199" t="s">
        <v>1400</v>
      </c>
      <c r="C64" s="200"/>
      <c r="D64" s="201"/>
      <c r="E64" s="28">
        <v>699493.42</v>
      </c>
      <c r="F64" s="24"/>
    </row>
    <row r="65" spans="1:6" x14ac:dyDescent="0.25">
      <c r="A65" s="30"/>
      <c r="B65" s="199" t="s">
        <v>1401</v>
      </c>
      <c r="C65" s="200"/>
      <c r="D65" s="201"/>
      <c r="E65" s="28">
        <v>14300</v>
      </c>
      <c r="F65" s="24" t="s">
        <v>0</v>
      </c>
    </row>
    <row r="66" spans="1:6" x14ac:dyDescent="0.25">
      <c r="A66" s="25" t="s">
        <v>0</v>
      </c>
      <c r="B66" s="150" t="s">
        <v>1402</v>
      </c>
      <c r="C66" s="151"/>
      <c r="D66" s="152"/>
      <c r="E66" s="28">
        <v>100000</v>
      </c>
      <c r="F66" s="24" t="s">
        <v>0</v>
      </c>
    </row>
    <row r="67" spans="1:6" x14ac:dyDescent="0.25">
      <c r="A67" s="25" t="s">
        <v>0</v>
      </c>
      <c r="B67" s="139" t="s">
        <v>1403</v>
      </c>
      <c r="C67" s="140"/>
      <c r="D67" s="140"/>
      <c r="E67" s="28">
        <v>500000</v>
      </c>
      <c r="F67" s="24" t="s">
        <v>0</v>
      </c>
    </row>
    <row r="68" spans="1:6" x14ac:dyDescent="0.25">
      <c r="A68" s="25" t="s">
        <v>0</v>
      </c>
      <c r="B68" s="139" t="s">
        <v>1404</v>
      </c>
      <c r="C68" s="140"/>
      <c r="D68" s="140"/>
      <c r="E68" s="28">
        <v>552</v>
      </c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1405</v>
      </c>
      <c r="C85" s="132"/>
      <c r="D85" s="133"/>
      <c r="E85" s="33">
        <f>-E63+E62</f>
        <v>1277228.5100000002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1406</v>
      </c>
      <c r="C87" s="127"/>
      <c r="D87" s="127"/>
      <c r="E87" s="37">
        <v>6063638.2000000002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11815</v>
      </c>
      <c r="F91" s="35"/>
    </row>
    <row r="92" spans="1:6" x14ac:dyDescent="0.25">
      <c r="A92" s="39"/>
      <c r="B92" s="110" t="s">
        <v>1407</v>
      </c>
      <c r="C92" s="111"/>
      <c r="D92" s="111"/>
      <c r="E92" s="38">
        <v>11815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1408</v>
      </c>
      <c r="C94" s="117"/>
      <c r="D94" s="117"/>
      <c r="E94" s="41">
        <f>-E91+E87</f>
        <v>6051823.2000000002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3" workbookViewId="0">
      <selection activeCell="I18" sqref="I18"/>
    </sheetView>
  </sheetViews>
  <sheetFormatPr defaultRowHeight="15" x14ac:dyDescent="0.25"/>
  <cols>
    <col min="2" max="2" width="15.7109375" customWidth="1"/>
    <col min="3" max="3" width="12" customWidth="1"/>
    <col min="4" max="4" width="11.7109375" customWidth="1"/>
    <col min="5" max="5" width="20.42578125" customWidth="1"/>
    <col min="6" max="6" width="22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1379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1380</v>
      </c>
      <c r="C7" s="171"/>
      <c r="D7" s="172"/>
      <c r="E7" s="8">
        <v>26115464.079999998</v>
      </c>
      <c r="F7" s="9"/>
    </row>
    <row r="8" spans="1:6" x14ac:dyDescent="0.25">
      <c r="A8" s="7" t="s">
        <v>8</v>
      </c>
      <c r="B8" s="193" t="s">
        <v>1381</v>
      </c>
      <c r="C8" s="194"/>
      <c r="D8" s="195"/>
      <c r="E8" s="10">
        <v>367562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1372</v>
      </c>
      <c r="C17" s="162"/>
      <c r="D17" s="163"/>
      <c r="E17" s="9" t="s">
        <v>0</v>
      </c>
      <c r="F17" s="13">
        <v>2371481.11</v>
      </c>
    </row>
    <row r="18" spans="1:7" x14ac:dyDescent="0.25">
      <c r="A18" s="12">
        <v>2.9</v>
      </c>
      <c r="B18" s="161" t="s">
        <v>1373</v>
      </c>
      <c r="C18" s="162"/>
      <c r="D18" s="163"/>
      <c r="E18" s="9" t="s">
        <v>0</v>
      </c>
      <c r="F18" s="13">
        <v>1295075.46</v>
      </c>
    </row>
    <row r="19" spans="1:7" x14ac:dyDescent="0.25">
      <c r="A19" s="16">
        <v>2.1</v>
      </c>
      <c r="B19" s="161" t="s">
        <v>1374</v>
      </c>
      <c r="C19" s="162"/>
      <c r="D19" s="163"/>
      <c r="E19" s="9" t="s">
        <v>0</v>
      </c>
      <c r="F19" s="17">
        <v>807316.46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>
        <v>363462</v>
      </c>
      <c r="F22" s="13">
        <v>0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4100</v>
      </c>
      <c r="F24" s="13">
        <v>49913.32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26483026.079999998</v>
      </c>
      <c r="F40" s="9" t="s">
        <v>0</v>
      </c>
    </row>
    <row r="41" spans="1:6" x14ac:dyDescent="0.25">
      <c r="A41" s="7" t="s">
        <v>39</v>
      </c>
      <c r="B41" s="173" t="s">
        <v>1382</v>
      </c>
      <c r="C41" s="174"/>
      <c r="D41" s="175"/>
      <c r="E41" s="20">
        <v>3317450.8</v>
      </c>
      <c r="F41" s="9" t="s">
        <v>0</v>
      </c>
    </row>
    <row r="42" spans="1:6" x14ac:dyDescent="0.25">
      <c r="A42" s="7"/>
      <c r="B42" s="161" t="s">
        <v>1387</v>
      </c>
      <c r="C42" s="162"/>
      <c r="D42" s="163"/>
      <c r="E42" s="21">
        <v>210443.03</v>
      </c>
      <c r="F42" s="9" t="s">
        <v>0</v>
      </c>
    </row>
    <row r="43" spans="1:6" x14ac:dyDescent="0.25">
      <c r="A43" s="7"/>
      <c r="B43" s="161" t="s">
        <v>1388</v>
      </c>
      <c r="C43" s="162"/>
      <c r="D43" s="163"/>
      <c r="E43" s="21">
        <v>3107007.77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1383</v>
      </c>
      <c r="C57" s="154"/>
      <c r="D57" s="155"/>
      <c r="E57" s="22">
        <f>-E41+E40</f>
        <v>23165575.279999997</v>
      </c>
      <c r="F57" s="22">
        <f>SUM(F7:F56)</f>
        <v>23165575.280000005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1380</v>
      </c>
      <c r="C59" s="129"/>
      <c r="D59" s="129"/>
      <c r="E59" s="26">
        <v>2115285.9300000002</v>
      </c>
      <c r="F59" s="24"/>
    </row>
    <row r="60" spans="1:6" x14ac:dyDescent="0.25">
      <c r="A60" s="25" t="s">
        <v>8</v>
      </c>
      <c r="B60" s="159" t="s">
        <v>1384</v>
      </c>
      <c r="C60" s="160"/>
      <c r="D60" s="160"/>
      <c r="E60" s="27">
        <v>194881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2310166.9300000002</v>
      </c>
      <c r="F62" s="24" t="s">
        <v>0</v>
      </c>
    </row>
    <row r="63" spans="1:6" x14ac:dyDescent="0.25">
      <c r="A63" s="25" t="s">
        <v>39</v>
      </c>
      <c r="B63" s="141" t="s">
        <v>1385</v>
      </c>
      <c r="C63" s="142"/>
      <c r="D63" s="143"/>
      <c r="E63" s="29">
        <v>4788</v>
      </c>
      <c r="F63" s="24"/>
    </row>
    <row r="64" spans="1:6" x14ac:dyDescent="0.25">
      <c r="A64" s="25" t="s">
        <v>0</v>
      </c>
      <c r="B64" s="199" t="s">
        <v>1389</v>
      </c>
      <c r="C64" s="200"/>
      <c r="D64" s="201"/>
      <c r="E64" s="28">
        <v>3790</v>
      </c>
      <c r="F64" s="24"/>
    </row>
    <row r="65" spans="1:6" x14ac:dyDescent="0.25">
      <c r="A65" s="30"/>
      <c r="B65" s="199" t="s">
        <v>1390</v>
      </c>
      <c r="C65" s="200"/>
      <c r="D65" s="201"/>
      <c r="E65" s="28">
        <v>998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1386</v>
      </c>
      <c r="C85" s="132"/>
      <c r="D85" s="133"/>
      <c r="E85" s="33">
        <f>-E63+E62</f>
        <v>2305378.9300000002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1360</v>
      </c>
      <c r="C87" s="127"/>
      <c r="D87" s="127"/>
      <c r="E87" s="37">
        <v>6063638.2000000002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 t="s">
        <v>0</v>
      </c>
      <c r="C92" s="111"/>
      <c r="D92" s="111"/>
      <c r="E92" s="38" t="s">
        <v>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1362</v>
      </c>
      <c r="C94" s="117"/>
      <c r="D94" s="117"/>
      <c r="E94" s="41">
        <f>-E91+E87</f>
        <v>6063638.2000000002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7109375" customWidth="1"/>
    <col min="3" max="4" width="13" customWidth="1"/>
    <col min="5" max="5" width="19.85546875" customWidth="1"/>
    <col min="6" max="6" width="21.7109375" customWidth="1"/>
    <col min="7" max="7" width="11.710937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1363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1364</v>
      </c>
      <c r="C7" s="171"/>
      <c r="D7" s="172"/>
      <c r="E7" s="8">
        <v>19996327.379999999</v>
      </c>
      <c r="F7" s="9"/>
    </row>
    <row r="8" spans="1:6" x14ac:dyDescent="0.25">
      <c r="A8" s="7" t="s">
        <v>8</v>
      </c>
      <c r="B8" s="193" t="s">
        <v>1365</v>
      </c>
      <c r="C8" s="194"/>
      <c r="D8" s="195"/>
      <c r="E8" s="10">
        <v>6719184.3399999999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1372</v>
      </c>
      <c r="C17" s="162"/>
      <c r="D17" s="163"/>
      <c r="E17" s="9">
        <v>1614634.34</v>
      </c>
      <c r="F17" s="13">
        <v>2371481.11</v>
      </c>
      <c r="G17" s="63" t="s">
        <v>0</v>
      </c>
    </row>
    <row r="18" spans="1:7" x14ac:dyDescent="0.25">
      <c r="A18" s="12">
        <v>2.9</v>
      </c>
      <c r="B18" s="161" t="s">
        <v>1373</v>
      </c>
      <c r="C18" s="162"/>
      <c r="D18" s="163"/>
      <c r="E18" s="9">
        <v>915750</v>
      </c>
      <c r="F18" s="13">
        <v>1295075.46</v>
      </c>
      <c r="G18" s="63" t="s">
        <v>0</v>
      </c>
    </row>
    <row r="19" spans="1:7" x14ac:dyDescent="0.25">
      <c r="A19" s="16">
        <v>2.1</v>
      </c>
      <c r="B19" s="161" t="s">
        <v>1374</v>
      </c>
      <c r="C19" s="162"/>
      <c r="D19" s="163"/>
      <c r="E19" s="9">
        <v>4185000</v>
      </c>
      <c r="F19" s="17">
        <v>4124767.26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3800</v>
      </c>
      <c r="F24" s="13">
        <v>45813.32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 t="s">
        <v>1371</v>
      </c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26715511.719999999</v>
      </c>
      <c r="F40" s="9" t="s">
        <v>0</v>
      </c>
    </row>
    <row r="41" spans="1:6" x14ac:dyDescent="0.25">
      <c r="A41" s="7" t="s">
        <v>39</v>
      </c>
      <c r="B41" s="173" t="s">
        <v>1366</v>
      </c>
      <c r="C41" s="174"/>
      <c r="D41" s="175"/>
      <c r="E41" s="20">
        <v>600047.64</v>
      </c>
      <c r="F41" s="9" t="s">
        <v>0</v>
      </c>
    </row>
    <row r="42" spans="1:6" x14ac:dyDescent="0.25">
      <c r="A42" s="7"/>
      <c r="B42" s="161" t="s">
        <v>1375</v>
      </c>
      <c r="C42" s="162"/>
      <c r="D42" s="163"/>
      <c r="E42" s="21">
        <v>55379.75</v>
      </c>
      <c r="F42" s="9" t="s">
        <v>0</v>
      </c>
    </row>
    <row r="43" spans="1:6" x14ac:dyDescent="0.25">
      <c r="A43" s="7"/>
      <c r="B43" s="161" t="s">
        <v>1376</v>
      </c>
      <c r="C43" s="162"/>
      <c r="D43" s="163"/>
      <c r="E43" s="21">
        <v>500</v>
      </c>
      <c r="F43" s="13"/>
    </row>
    <row r="44" spans="1:6" x14ac:dyDescent="0.25">
      <c r="A44" s="7"/>
      <c r="B44" s="161" t="s">
        <v>1377</v>
      </c>
      <c r="C44" s="162"/>
      <c r="D44" s="163"/>
      <c r="E44" s="21">
        <v>544167.89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1367</v>
      </c>
      <c r="C57" s="154"/>
      <c r="D57" s="155"/>
      <c r="E57" s="22">
        <f>-E41+E40</f>
        <v>26115464.079999998</v>
      </c>
      <c r="F57" s="22">
        <f>SUM(F7:F56)</f>
        <v>26115464.080000006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1364</v>
      </c>
      <c r="C59" s="129"/>
      <c r="D59" s="129"/>
      <c r="E59" s="26">
        <v>1717625.93</v>
      </c>
      <c r="F59" s="24"/>
    </row>
    <row r="60" spans="1:6" x14ac:dyDescent="0.25">
      <c r="A60" s="25" t="s">
        <v>8</v>
      </c>
      <c r="B60" s="159" t="s">
        <v>1368</v>
      </c>
      <c r="C60" s="160"/>
      <c r="D60" s="160"/>
      <c r="E60" s="27">
        <v>397660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2115285.9299999997</v>
      </c>
      <c r="F62" s="24" t="s">
        <v>0</v>
      </c>
    </row>
    <row r="63" spans="1:6" x14ac:dyDescent="0.25">
      <c r="A63" s="25" t="s">
        <v>39</v>
      </c>
      <c r="B63" s="141" t="s">
        <v>1369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1370</v>
      </c>
      <c r="C85" s="132"/>
      <c r="D85" s="133"/>
      <c r="E85" s="33">
        <f>-E63+E62</f>
        <v>2115285.9299999997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1360</v>
      </c>
      <c r="C87" s="127"/>
      <c r="D87" s="127"/>
      <c r="E87" s="37">
        <v>6063638.2000000002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2.5" customHeight="1" x14ac:dyDescent="0.25">
      <c r="A91" s="39" t="s">
        <v>37</v>
      </c>
      <c r="B91" s="113" t="s">
        <v>1378</v>
      </c>
      <c r="C91" s="114"/>
      <c r="D91" s="115"/>
      <c r="E91" s="40">
        <v>0</v>
      </c>
      <c r="F91" s="35"/>
    </row>
    <row r="92" spans="1:6" x14ac:dyDescent="0.25">
      <c r="A92" s="39"/>
      <c r="B92" s="110" t="s">
        <v>0</v>
      </c>
      <c r="C92" s="111"/>
      <c r="D92" s="111"/>
      <c r="E92" s="38" t="s">
        <v>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1362</v>
      </c>
      <c r="C94" s="117"/>
      <c r="D94" s="117"/>
      <c r="E94" s="41">
        <f>-E91+E87</f>
        <v>6063638.2000000002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19" workbookViewId="0">
      <selection activeCell="I24" sqref="I24"/>
    </sheetView>
  </sheetViews>
  <sheetFormatPr defaultRowHeight="15" x14ac:dyDescent="0.25"/>
  <cols>
    <col min="2" max="2" width="17.7109375" customWidth="1"/>
    <col min="3" max="3" width="12.42578125" customWidth="1"/>
    <col min="4" max="4" width="12.7109375" customWidth="1"/>
    <col min="5" max="5" width="19.28515625" customWidth="1"/>
    <col min="6" max="6" width="22" customWidth="1"/>
    <col min="8" max="8" width="1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1348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1349</v>
      </c>
      <c r="C7" s="171"/>
      <c r="D7" s="172"/>
      <c r="E7" s="8">
        <v>20060095.789999999</v>
      </c>
      <c r="F7" s="9"/>
    </row>
    <row r="8" spans="1:6" x14ac:dyDescent="0.25">
      <c r="A8" s="7" t="s">
        <v>8</v>
      </c>
      <c r="B8" s="193" t="s">
        <v>1350</v>
      </c>
      <c r="C8" s="194"/>
      <c r="D8" s="195"/>
      <c r="E8" s="10">
        <v>3200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756846.77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-4352.99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3200</v>
      </c>
      <c r="F24" s="13">
        <v>42013.32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0</v>
      </c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-0.2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20063295.789999999</v>
      </c>
      <c r="F40" s="9" t="s">
        <v>0</v>
      </c>
    </row>
    <row r="41" spans="1:6" x14ac:dyDescent="0.25">
      <c r="A41" s="7" t="s">
        <v>39</v>
      </c>
      <c r="B41" s="173" t="s">
        <v>1351</v>
      </c>
      <c r="C41" s="174"/>
      <c r="D41" s="175"/>
      <c r="E41" s="20">
        <v>66968.41</v>
      </c>
      <c r="F41" s="9" t="s">
        <v>0</v>
      </c>
    </row>
    <row r="42" spans="1:6" x14ac:dyDescent="0.25">
      <c r="A42" s="7"/>
      <c r="B42" s="161" t="s">
        <v>1356</v>
      </c>
      <c r="C42" s="162"/>
      <c r="D42" s="163"/>
      <c r="E42" s="21">
        <v>12853.75</v>
      </c>
      <c r="F42" s="9" t="s">
        <v>0</v>
      </c>
    </row>
    <row r="43" spans="1:6" x14ac:dyDescent="0.25">
      <c r="A43" s="7"/>
      <c r="B43" s="161" t="s">
        <v>290</v>
      </c>
      <c r="C43" s="162"/>
      <c r="D43" s="163"/>
      <c r="E43" s="21">
        <v>54114.66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1352</v>
      </c>
      <c r="C57" s="154"/>
      <c r="D57" s="155"/>
      <c r="E57" s="22">
        <f>-E41+E40</f>
        <v>19996327.379999999</v>
      </c>
      <c r="F57" s="22">
        <f>SUM(F7:F56)</f>
        <v>19996327.380000006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1349</v>
      </c>
      <c r="C59" s="129"/>
      <c r="D59" s="129"/>
      <c r="E59" s="26">
        <v>1416245.57</v>
      </c>
      <c r="F59" s="24"/>
    </row>
    <row r="60" spans="1:6" x14ac:dyDescent="0.25">
      <c r="A60" s="25" t="s">
        <v>8</v>
      </c>
      <c r="B60" s="159" t="s">
        <v>1353</v>
      </c>
      <c r="C60" s="160"/>
      <c r="D60" s="160"/>
      <c r="E60" s="27">
        <v>337230.73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1753476.3</v>
      </c>
      <c r="F62" s="24" t="s">
        <v>0</v>
      </c>
    </row>
    <row r="63" spans="1:6" x14ac:dyDescent="0.25">
      <c r="A63" s="25" t="s">
        <v>39</v>
      </c>
      <c r="B63" s="141" t="s">
        <v>1354</v>
      </c>
      <c r="C63" s="142"/>
      <c r="D63" s="143"/>
      <c r="E63" s="29">
        <v>35850.370000000003</v>
      </c>
      <c r="F63" s="24"/>
    </row>
    <row r="64" spans="1:6" x14ac:dyDescent="0.25">
      <c r="A64" s="25" t="s">
        <v>0</v>
      </c>
      <c r="B64" s="199" t="s">
        <v>1357</v>
      </c>
      <c r="C64" s="200"/>
      <c r="D64" s="201"/>
      <c r="E64" s="28">
        <v>1022.1</v>
      </c>
      <c r="F64" s="24"/>
    </row>
    <row r="65" spans="1:6" x14ac:dyDescent="0.25">
      <c r="A65" s="30"/>
      <c r="B65" s="199" t="s">
        <v>1358</v>
      </c>
      <c r="C65" s="200"/>
      <c r="D65" s="201"/>
      <c r="E65" s="28">
        <v>21252.45</v>
      </c>
      <c r="F65" s="24" t="s">
        <v>0</v>
      </c>
    </row>
    <row r="66" spans="1:6" x14ac:dyDescent="0.25">
      <c r="A66" s="25" t="s">
        <v>0</v>
      </c>
      <c r="B66" s="150" t="s">
        <v>1359</v>
      </c>
      <c r="C66" s="151"/>
      <c r="D66" s="152"/>
      <c r="E66" s="28">
        <v>5341.14</v>
      </c>
      <c r="F66" s="24" t="s">
        <v>0</v>
      </c>
    </row>
    <row r="67" spans="1:6" x14ac:dyDescent="0.25">
      <c r="A67" s="25" t="s">
        <v>0</v>
      </c>
      <c r="B67" s="139" t="s">
        <v>199</v>
      </c>
      <c r="C67" s="140"/>
      <c r="D67" s="140"/>
      <c r="E67" s="28">
        <v>8234.68</v>
      </c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1355</v>
      </c>
      <c r="C85" s="132"/>
      <c r="D85" s="133"/>
      <c r="E85" s="33">
        <f>-E63+E62</f>
        <v>1717625.93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1360</v>
      </c>
      <c r="C87" s="127"/>
      <c r="D87" s="127"/>
      <c r="E87" s="37">
        <v>6063908.7999999998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6.25" customHeight="1" x14ac:dyDescent="0.25">
      <c r="A91" s="39" t="s">
        <v>37</v>
      </c>
      <c r="B91" s="113" t="s">
        <v>1361</v>
      </c>
      <c r="C91" s="114"/>
      <c r="D91" s="115"/>
      <c r="E91" s="40">
        <v>270.60000000000002</v>
      </c>
      <c r="F91" s="35"/>
    </row>
    <row r="92" spans="1:6" x14ac:dyDescent="0.25">
      <c r="A92" s="39"/>
      <c r="B92" s="110" t="s">
        <v>199</v>
      </c>
      <c r="C92" s="111"/>
      <c r="D92" s="111"/>
      <c r="E92" s="38">
        <v>270.60000000000002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1362</v>
      </c>
      <c r="C94" s="117"/>
      <c r="D94" s="117"/>
      <c r="E94" s="41">
        <f>-E91+E87</f>
        <v>6063638.2000000002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5.42578125" customWidth="1"/>
    <col min="3" max="3" width="11.42578125" customWidth="1"/>
    <col min="4" max="4" width="13.28515625" customWidth="1"/>
    <col min="5" max="5" width="19.85546875" customWidth="1"/>
    <col min="6" max="6" width="23" customWidth="1"/>
    <col min="7" max="7" width="10.140625" bestFit="1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1339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1340</v>
      </c>
      <c r="C7" s="171"/>
      <c r="D7" s="172"/>
      <c r="E7" s="8">
        <v>21147656.350000001</v>
      </c>
      <c r="F7" s="9"/>
    </row>
    <row r="8" spans="1:6" x14ac:dyDescent="0.25">
      <c r="A8" s="7" t="s">
        <v>8</v>
      </c>
      <c r="B8" s="193" t="s">
        <v>1341</v>
      </c>
      <c r="C8" s="194"/>
      <c r="D8" s="195"/>
      <c r="E8" s="10">
        <v>15953.72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756846.77</v>
      </c>
      <c r="G17" s="63" t="s">
        <v>0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 t="s">
        <v>0</v>
      </c>
      <c r="F21" s="13" t="str">
        <f>+E21</f>
        <v xml:space="preserve"> 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3100</v>
      </c>
      <c r="F24" s="13">
        <v>38813.32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>
        <v>12853.72</v>
      </c>
      <c r="F28" s="13">
        <v>12853.72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21163610.07</v>
      </c>
      <c r="F40" s="9" t="s">
        <v>0</v>
      </c>
    </row>
    <row r="41" spans="1:6" x14ac:dyDescent="0.25">
      <c r="A41" s="7" t="s">
        <v>39</v>
      </c>
      <c r="B41" s="173" t="s">
        <v>1342</v>
      </c>
      <c r="C41" s="174"/>
      <c r="D41" s="175"/>
      <c r="E41" s="20">
        <v>1103514.28</v>
      </c>
      <c r="F41" s="9" t="s">
        <v>0</v>
      </c>
    </row>
    <row r="42" spans="1:6" x14ac:dyDescent="0.25">
      <c r="A42" s="7"/>
      <c r="B42" s="161" t="s">
        <v>1344</v>
      </c>
      <c r="C42" s="162"/>
      <c r="D42" s="163"/>
      <c r="E42" s="21">
        <v>1058255.19</v>
      </c>
      <c r="F42" s="9" t="s">
        <v>0</v>
      </c>
    </row>
    <row r="43" spans="1:6" x14ac:dyDescent="0.25">
      <c r="A43" s="7"/>
      <c r="B43" s="161" t="s">
        <v>1345</v>
      </c>
      <c r="C43" s="162"/>
      <c r="D43" s="163"/>
      <c r="E43" s="21">
        <v>45259.09</v>
      </c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7" x14ac:dyDescent="0.25">
      <c r="A49" s="7"/>
      <c r="B49" s="161"/>
      <c r="C49" s="162"/>
      <c r="D49" s="163"/>
      <c r="E49" s="9"/>
      <c r="F49" s="13"/>
    </row>
    <row r="50" spans="1:7" x14ac:dyDescent="0.25">
      <c r="A50" s="7"/>
      <c r="B50" s="161"/>
      <c r="C50" s="162"/>
      <c r="D50" s="163"/>
      <c r="E50" s="9"/>
      <c r="F50" s="13" t="s">
        <v>0</v>
      </c>
    </row>
    <row r="51" spans="1:7" x14ac:dyDescent="0.25">
      <c r="A51" s="7"/>
      <c r="B51" s="161"/>
      <c r="C51" s="162"/>
      <c r="D51" s="163"/>
      <c r="E51" s="9"/>
      <c r="F51" s="13"/>
    </row>
    <row r="52" spans="1:7" x14ac:dyDescent="0.25">
      <c r="A52" s="7"/>
      <c r="B52" s="161"/>
      <c r="C52" s="162"/>
      <c r="D52" s="163"/>
      <c r="E52" s="9"/>
      <c r="F52" s="13" t="s">
        <v>0</v>
      </c>
    </row>
    <row r="53" spans="1:7" x14ac:dyDescent="0.25">
      <c r="A53" s="7"/>
      <c r="B53" s="161"/>
      <c r="C53" s="162"/>
      <c r="D53" s="163"/>
      <c r="E53" s="9"/>
      <c r="F53" s="13"/>
    </row>
    <row r="54" spans="1:7" x14ac:dyDescent="0.25">
      <c r="A54" s="7"/>
      <c r="B54" s="161"/>
      <c r="C54" s="162"/>
      <c r="D54" s="163"/>
      <c r="E54" s="9"/>
      <c r="F54" s="13"/>
    </row>
    <row r="55" spans="1:7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7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7" x14ac:dyDescent="0.25">
      <c r="A57" s="7" t="s">
        <v>0</v>
      </c>
      <c r="B57" s="153" t="s">
        <v>1343</v>
      </c>
      <c r="C57" s="154"/>
      <c r="D57" s="155"/>
      <c r="E57" s="22">
        <f>-E41+E40</f>
        <v>20060095.789999999</v>
      </c>
      <c r="F57" s="22">
        <f>SUM(F7:F56)</f>
        <v>20060095.790000003</v>
      </c>
      <c r="G57" s="63" t="s">
        <v>0</v>
      </c>
    </row>
    <row r="58" spans="1:7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7" x14ac:dyDescent="0.25">
      <c r="A59" s="25" t="s">
        <v>7</v>
      </c>
      <c r="B59" s="128" t="s">
        <v>1340</v>
      </c>
      <c r="C59" s="129"/>
      <c r="D59" s="129"/>
      <c r="E59" s="26">
        <v>1245211.07</v>
      </c>
      <c r="F59" s="24"/>
    </row>
    <row r="60" spans="1:7" x14ac:dyDescent="0.25">
      <c r="A60" s="25" t="s">
        <v>8</v>
      </c>
      <c r="B60" s="159" t="s">
        <v>1346</v>
      </c>
      <c r="C60" s="160"/>
      <c r="D60" s="160"/>
      <c r="E60" s="27">
        <v>171034.5</v>
      </c>
      <c r="F60" s="24" t="s">
        <v>0</v>
      </c>
    </row>
    <row r="61" spans="1:7" x14ac:dyDescent="0.25">
      <c r="A61" s="25"/>
      <c r="B61" s="136"/>
      <c r="C61" s="137"/>
      <c r="D61" s="138"/>
      <c r="E61" s="28"/>
      <c r="F61" s="24" t="s">
        <v>0</v>
      </c>
    </row>
    <row r="62" spans="1:7" x14ac:dyDescent="0.25">
      <c r="A62" s="25" t="s">
        <v>37</v>
      </c>
      <c r="B62" s="128" t="s">
        <v>41</v>
      </c>
      <c r="C62" s="129"/>
      <c r="D62" s="129"/>
      <c r="E62" s="26">
        <f>+E61+E60+E59</f>
        <v>1416245.57</v>
      </c>
      <c r="F62" s="24" t="s">
        <v>0</v>
      </c>
    </row>
    <row r="63" spans="1:7" x14ac:dyDescent="0.25">
      <c r="A63" s="25" t="s">
        <v>39</v>
      </c>
      <c r="B63" s="141" t="s">
        <v>1347</v>
      </c>
      <c r="C63" s="142"/>
      <c r="D63" s="143"/>
      <c r="E63" s="29">
        <v>0</v>
      </c>
      <c r="F63" s="24"/>
    </row>
    <row r="64" spans="1:7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1336</v>
      </c>
      <c r="C85" s="132"/>
      <c r="D85" s="133"/>
      <c r="E85" s="33">
        <f>-E63+E62</f>
        <v>1416245.57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1322</v>
      </c>
      <c r="C87" s="127"/>
      <c r="D87" s="127"/>
      <c r="E87" s="37">
        <v>6063908.7999999998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x14ac:dyDescent="0.25">
      <c r="A91" s="39" t="s">
        <v>37</v>
      </c>
      <c r="B91" s="113" t="s">
        <v>1056</v>
      </c>
      <c r="C91" s="114"/>
      <c r="D91" s="115"/>
      <c r="E91" s="40"/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1325</v>
      </c>
      <c r="C94" s="117"/>
      <c r="D94" s="117"/>
      <c r="E94" s="41">
        <v>6063908.7999999998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3" max="3" width="11.85546875" customWidth="1"/>
    <col min="4" max="4" width="18.28515625" customWidth="1"/>
    <col min="5" max="5" width="18" customWidth="1"/>
    <col min="6" max="6" width="21.42578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1326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1327</v>
      </c>
      <c r="C7" s="171"/>
      <c r="D7" s="172"/>
      <c r="E7" s="8">
        <v>20671646.359999999</v>
      </c>
      <c r="F7" s="9"/>
    </row>
    <row r="8" spans="1:6" x14ac:dyDescent="0.25">
      <c r="A8" s="7" t="s">
        <v>8</v>
      </c>
      <c r="B8" s="193" t="s">
        <v>1328</v>
      </c>
      <c r="C8" s="194"/>
      <c r="D8" s="195"/>
      <c r="E8" s="10">
        <v>1062505.19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6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802105.86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1329</v>
      </c>
      <c r="C21" s="162"/>
      <c r="D21" s="163"/>
      <c r="E21" s="9">
        <v>1058255.19</v>
      </c>
      <c r="F21" s="13">
        <f>+E21</f>
        <v>1058255.19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4250</v>
      </c>
      <c r="F24" s="13">
        <v>35713.32</v>
      </c>
      <c r="G24" s="63"/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21734151.550000001</v>
      </c>
      <c r="F40" s="9" t="s">
        <v>0</v>
      </c>
    </row>
    <row r="41" spans="1:6" x14ac:dyDescent="0.25">
      <c r="A41" s="7" t="s">
        <v>39</v>
      </c>
      <c r="B41" s="173" t="s">
        <v>1330</v>
      </c>
      <c r="C41" s="174"/>
      <c r="D41" s="175"/>
      <c r="E41" s="20">
        <v>586495.19999999995</v>
      </c>
      <c r="F41" s="9" t="s">
        <v>0</v>
      </c>
    </row>
    <row r="42" spans="1:6" x14ac:dyDescent="0.25">
      <c r="A42" s="7"/>
      <c r="B42" s="161" t="s">
        <v>1321</v>
      </c>
      <c r="C42" s="162"/>
      <c r="D42" s="163"/>
      <c r="E42" s="21">
        <v>586495.19999999995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1331</v>
      </c>
      <c r="C57" s="154"/>
      <c r="D57" s="155"/>
      <c r="E57" s="22">
        <f>-E41+E40</f>
        <v>21147656.350000001</v>
      </c>
      <c r="F57" s="22">
        <f>SUM(F7:F56)</f>
        <v>21147656.350000005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1327</v>
      </c>
      <c r="C59" s="129"/>
      <c r="D59" s="129"/>
      <c r="E59" s="26">
        <v>1011944.47</v>
      </c>
      <c r="F59" s="24"/>
    </row>
    <row r="60" spans="1:6" x14ac:dyDescent="0.25">
      <c r="A60" s="25" t="s">
        <v>8</v>
      </c>
      <c r="B60" s="159" t="s">
        <v>1332</v>
      </c>
      <c r="C60" s="160"/>
      <c r="D60" s="160"/>
      <c r="E60" s="27">
        <v>295872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1307816.47</v>
      </c>
      <c r="F62" s="24" t="s">
        <v>0</v>
      </c>
    </row>
    <row r="63" spans="1:6" x14ac:dyDescent="0.25">
      <c r="A63" s="25" t="s">
        <v>39</v>
      </c>
      <c r="B63" s="141" t="s">
        <v>1337</v>
      </c>
      <c r="C63" s="142"/>
      <c r="D63" s="143"/>
      <c r="E63" s="29">
        <v>62605.4</v>
      </c>
      <c r="F63" s="24"/>
    </row>
    <row r="64" spans="1:6" x14ac:dyDescent="0.25">
      <c r="A64" s="25" t="s">
        <v>0</v>
      </c>
      <c r="B64" s="199" t="s">
        <v>1333</v>
      </c>
      <c r="C64" s="200"/>
      <c r="D64" s="201"/>
      <c r="E64" s="28">
        <v>7056</v>
      </c>
      <c r="F64" s="24"/>
    </row>
    <row r="65" spans="1:6" x14ac:dyDescent="0.25">
      <c r="A65" s="30"/>
      <c r="B65" s="199" t="s">
        <v>1334</v>
      </c>
      <c r="C65" s="200"/>
      <c r="D65" s="201"/>
      <c r="E65" s="28">
        <v>22005.1</v>
      </c>
      <c r="F65" s="24" t="s">
        <v>0</v>
      </c>
    </row>
    <row r="66" spans="1:6" x14ac:dyDescent="0.25">
      <c r="A66" s="25" t="s">
        <v>0</v>
      </c>
      <c r="B66" s="150" t="s">
        <v>1335</v>
      </c>
      <c r="C66" s="151"/>
      <c r="D66" s="152"/>
      <c r="E66" s="28">
        <v>33544.300000000003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1336</v>
      </c>
      <c r="C85" s="132"/>
      <c r="D85" s="133"/>
      <c r="E85" s="33">
        <f>-E63+E62</f>
        <v>1245211.07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1322</v>
      </c>
      <c r="C87" s="127"/>
      <c r="D87" s="127"/>
      <c r="E87" s="37">
        <v>6063908.7999999998</v>
      </c>
      <c r="F87" s="35"/>
    </row>
    <row r="88" spans="1:6" x14ac:dyDescent="0.25">
      <c r="A88" s="36" t="s">
        <v>8</v>
      </c>
      <c r="B88" s="110" t="s">
        <v>1338</v>
      </c>
      <c r="C88" s="111"/>
      <c r="D88" s="112"/>
      <c r="E88" s="37"/>
      <c r="F88" s="35"/>
    </row>
    <row r="89" spans="1:6" x14ac:dyDescent="0.25">
      <c r="A89" s="36"/>
      <c r="B89" s="110"/>
      <c r="C89" s="111"/>
      <c r="D89" s="112"/>
      <c r="E89" s="38"/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7" customHeight="1" x14ac:dyDescent="0.25">
      <c r="A91" s="39" t="s">
        <v>37</v>
      </c>
      <c r="B91" s="113" t="s">
        <v>1056</v>
      </c>
      <c r="C91" s="114"/>
      <c r="D91" s="115"/>
      <c r="E91" s="40"/>
      <c r="F91" s="35"/>
    </row>
    <row r="92" spans="1:6" x14ac:dyDescent="0.25">
      <c r="A92" s="39"/>
      <c r="B92" s="110"/>
      <c r="C92" s="111"/>
      <c r="D92" s="111"/>
      <c r="E92" s="38"/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1325</v>
      </c>
      <c r="C94" s="117"/>
      <c r="D94" s="117"/>
      <c r="E94" s="41">
        <v>6063908.7999999998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topLeftCell="A73" workbookViewId="0">
      <selection sqref="A1:F112"/>
    </sheetView>
  </sheetViews>
  <sheetFormatPr defaultRowHeight="15" x14ac:dyDescent="0.25"/>
  <cols>
    <col min="2" max="2" width="14.5703125" customWidth="1"/>
    <col min="3" max="3" width="12.85546875" customWidth="1"/>
    <col min="4" max="4" width="10.7109375" customWidth="1"/>
    <col min="5" max="5" width="21" customWidth="1"/>
    <col min="6" max="6" width="21.71093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1309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1310</v>
      </c>
      <c r="C7" s="171"/>
      <c r="D7" s="172"/>
      <c r="E7" s="8">
        <v>31263529.809999999</v>
      </c>
      <c r="F7" s="9"/>
    </row>
    <row r="8" spans="1:7" x14ac:dyDescent="0.25">
      <c r="A8" s="7" t="s">
        <v>8</v>
      </c>
      <c r="B8" s="193" t="s">
        <v>1311</v>
      </c>
      <c r="C8" s="194"/>
      <c r="D8" s="195"/>
      <c r="E8" s="10">
        <v>3750</v>
      </c>
      <c r="F8" s="11"/>
    </row>
    <row r="9" spans="1:7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0</v>
      </c>
      <c r="G13" s="63" t="s">
        <v>0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1388601.06</v>
      </c>
      <c r="G17" s="63" t="s">
        <v>0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3750</v>
      </c>
      <c r="F24" s="13">
        <v>31463.32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31267279.809999999</v>
      </c>
      <c r="F40" s="9" t="s">
        <v>0</v>
      </c>
    </row>
    <row r="41" spans="1:6" x14ac:dyDescent="0.25">
      <c r="A41" s="7" t="s">
        <v>39</v>
      </c>
      <c r="B41" s="173" t="s">
        <v>1312</v>
      </c>
      <c r="C41" s="174"/>
      <c r="D41" s="175"/>
      <c r="E41" s="20">
        <v>10595633.449999999</v>
      </c>
      <c r="F41" s="9" t="s">
        <v>0</v>
      </c>
    </row>
    <row r="42" spans="1:6" x14ac:dyDescent="0.25">
      <c r="A42" s="7"/>
      <c r="B42" s="161" t="s">
        <v>1318</v>
      </c>
      <c r="C42" s="162"/>
      <c r="D42" s="163"/>
      <c r="E42" s="21">
        <v>45350.78</v>
      </c>
      <c r="F42" s="9" t="s">
        <v>0</v>
      </c>
    </row>
    <row r="43" spans="1:6" x14ac:dyDescent="0.25">
      <c r="A43" s="7"/>
      <c r="B43" s="161" t="s">
        <v>1319</v>
      </c>
      <c r="C43" s="162"/>
      <c r="D43" s="163"/>
      <c r="E43" s="21">
        <v>198811</v>
      </c>
      <c r="F43" s="13"/>
    </row>
    <row r="44" spans="1:6" x14ac:dyDescent="0.25">
      <c r="A44" s="7"/>
      <c r="B44" s="161" t="s">
        <v>1320</v>
      </c>
      <c r="C44" s="162"/>
      <c r="D44" s="163"/>
      <c r="E44" s="21">
        <v>58942.23</v>
      </c>
      <c r="F44" s="13" t="s">
        <v>0</v>
      </c>
    </row>
    <row r="45" spans="1:6" x14ac:dyDescent="0.25">
      <c r="A45" s="7"/>
      <c r="B45" s="167" t="s">
        <v>1321</v>
      </c>
      <c r="C45" s="168"/>
      <c r="D45" s="169"/>
      <c r="E45" s="9">
        <v>10292529.439999999</v>
      </c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1313</v>
      </c>
      <c r="C57" s="154"/>
      <c r="D57" s="155"/>
      <c r="E57" s="22">
        <f>-E41+E40</f>
        <v>20671646.359999999</v>
      </c>
      <c r="F57" s="22">
        <f>SUM(F7:F56)</f>
        <v>20671646.360000003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1310</v>
      </c>
      <c r="C59" s="129"/>
      <c r="D59" s="129"/>
      <c r="E59" s="26">
        <v>794944.47</v>
      </c>
      <c r="F59" s="24"/>
    </row>
    <row r="60" spans="1:6" x14ac:dyDescent="0.25">
      <c r="A60" s="25" t="s">
        <v>8</v>
      </c>
      <c r="B60" s="159" t="s">
        <v>1314</v>
      </c>
      <c r="C60" s="160"/>
      <c r="D60" s="160"/>
      <c r="E60" s="27">
        <v>217000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1011944.47</v>
      </c>
      <c r="F62" s="24" t="s">
        <v>0</v>
      </c>
    </row>
    <row r="63" spans="1:6" x14ac:dyDescent="0.25">
      <c r="A63" s="25" t="s">
        <v>39</v>
      </c>
      <c r="B63" s="141" t="s">
        <v>1315</v>
      </c>
      <c r="C63" s="142"/>
      <c r="D63" s="143"/>
      <c r="E63" s="29">
        <v>0</v>
      </c>
      <c r="F63" s="24"/>
    </row>
    <row r="64" spans="1:6" x14ac:dyDescent="0.25">
      <c r="A64" s="25" t="s">
        <v>0</v>
      </c>
      <c r="B64" s="199"/>
      <c r="C64" s="200"/>
      <c r="D64" s="201"/>
      <c r="E64" s="28"/>
      <c r="F64" s="24"/>
    </row>
    <row r="65" spans="1:6" x14ac:dyDescent="0.25">
      <c r="A65" s="30"/>
      <c r="B65" s="199"/>
      <c r="C65" s="200"/>
      <c r="D65" s="201"/>
      <c r="E65" s="28"/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28"/>
      <c r="C83" s="129"/>
      <c r="D83" s="130"/>
      <c r="E83" s="31"/>
      <c r="F83" s="32"/>
    </row>
    <row r="84" spans="1:6" x14ac:dyDescent="0.25">
      <c r="A84" s="25"/>
      <c r="B84" s="128"/>
      <c r="C84" s="129"/>
      <c r="D84" s="130"/>
      <c r="E84" s="31"/>
      <c r="F84" s="32"/>
    </row>
    <row r="85" spans="1:6" x14ac:dyDescent="0.25">
      <c r="A85" s="25"/>
      <c r="B85" s="131" t="s">
        <v>1316</v>
      </c>
      <c r="C85" s="132"/>
      <c r="D85" s="133"/>
      <c r="E85" s="33">
        <f>-E63+E62</f>
        <v>1011944.47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1322</v>
      </c>
      <c r="C87" s="127"/>
      <c r="D87" s="127"/>
      <c r="E87" s="37">
        <v>6058808.7999999998</v>
      </c>
      <c r="F87" s="35"/>
    </row>
    <row r="88" spans="1:6" x14ac:dyDescent="0.25">
      <c r="A88" s="36" t="s">
        <v>8</v>
      </c>
      <c r="B88" s="110" t="s">
        <v>1317</v>
      </c>
      <c r="C88" s="111"/>
      <c r="D88" s="112"/>
      <c r="E88" s="37">
        <v>45900</v>
      </c>
      <c r="F88" s="35"/>
    </row>
    <row r="89" spans="1:6" x14ac:dyDescent="0.25">
      <c r="A89" s="36"/>
      <c r="B89" s="110" t="s">
        <v>1323</v>
      </c>
      <c r="C89" s="111"/>
      <c r="D89" s="112"/>
      <c r="E89" s="38">
        <v>45900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5.5" customHeight="1" x14ac:dyDescent="0.25">
      <c r="A91" s="39" t="s">
        <v>37</v>
      </c>
      <c r="B91" s="113" t="s">
        <v>1258</v>
      </c>
      <c r="C91" s="114"/>
      <c r="D91" s="115"/>
      <c r="E91" s="40">
        <v>40800</v>
      </c>
      <c r="F91" s="35"/>
    </row>
    <row r="92" spans="1:6" x14ac:dyDescent="0.25">
      <c r="A92" s="39"/>
      <c r="B92" s="110" t="s">
        <v>1324</v>
      </c>
      <c r="C92" s="111"/>
      <c r="D92" s="111"/>
      <c r="E92" s="38">
        <v>40800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1325</v>
      </c>
      <c r="C94" s="117"/>
      <c r="D94" s="117"/>
      <c r="E94" s="41">
        <v>6063908.7999999998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B84:D84"/>
    <mergeCell ref="B85:D85"/>
    <mergeCell ref="A86:D86"/>
    <mergeCell ref="B87:D87"/>
    <mergeCell ref="B76:D76"/>
    <mergeCell ref="B77:D77"/>
    <mergeCell ref="B78:D78"/>
    <mergeCell ref="B79:D79"/>
    <mergeCell ref="B80:D80"/>
    <mergeCell ref="B81:D81"/>
    <mergeCell ref="B94:D94"/>
    <mergeCell ref="A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2:D112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A104:D104"/>
    <mergeCell ref="B105:D10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2"/>
  <sheetViews>
    <sheetView workbookViewId="0">
      <selection sqref="A1:F112"/>
    </sheetView>
  </sheetViews>
  <sheetFormatPr defaultRowHeight="15" x14ac:dyDescent="0.25"/>
  <cols>
    <col min="2" max="2" width="16" customWidth="1"/>
    <col min="3" max="4" width="12.7109375" customWidth="1"/>
    <col min="5" max="5" width="19.28515625" customWidth="1"/>
    <col min="6" max="6" width="22.5703125" customWidth="1"/>
    <col min="7" max="7" width="10.5703125" customWidth="1"/>
    <col min="8" max="8" width="10.28515625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1278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1279</v>
      </c>
      <c r="C7" s="171"/>
      <c r="D7" s="172"/>
      <c r="E7" s="8">
        <v>35862708.170000002</v>
      </c>
      <c r="F7" s="9"/>
    </row>
    <row r="8" spans="1:7" x14ac:dyDescent="0.25">
      <c r="A8" s="7" t="s">
        <v>8</v>
      </c>
      <c r="B8" s="193" t="s">
        <v>1280</v>
      </c>
      <c r="C8" s="194"/>
      <c r="D8" s="195"/>
      <c r="E8" s="10">
        <v>2000</v>
      </c>
      <c r="F8" s="11"/>
    </row>
    <row r="9" spans="1:7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1286</v>
      </c>
      <c r="C10" s="162"/>
      <c r="D10" s="163"/>
      <c r="E10" s="9" t="s">
        <v>0</v>
      </c>
      <c r="F10" s="13">
        <v>45350.78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257753.23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2000</v>
      </c>
      <c r="F24" s="13">
        <v>27713.32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35864708.170000002</v>
      </c>
      <c r="F40" s="9" t="s">
        <v>0</v>
      </c>
    </row>
    <row r="41" spans="1:6" x14ac:dyDescent="0.25">
      <c r="A41" s="7" t="s">
        <v>39</v>
      </c>
      <c r="B41" s="173" t="s">
        <v>1281</v>
      </c>
      <c r="C41" s="174"/>
      <c r="D41" s="175"/>
      <c r="E41" s="20">
        <v>4601178.3600000003</v>
      </c>
      <c r="F41" s="9" t="s">
        <v>0</v>
      </c>
    </row>
    <row r="42" spans="1:6" x14ac:dyDescent="0.25">
      <c r="A42" s="7"/>
      <c r="B42" s="161" t="s">
        <v>1285</v>
      </c>
      <c r="C42" s="162"/>
      <c r="D42" s="163"/>
      <c r="E42" s="21">
        <v>4601178.3600000003</v>
      </c>
      <c r="F42" s="9" t="s">
        <v>0</v>
      </c>
    </row>
    <row r="43" spans="1:6" x14ac:dyDescent="0.25">
      <c r="A43" s="7"/>
      <c r="B43" s="161"/>
      <c r="C43" s="162"/>
      <c r="D43" s="163"/>
      <c r="E43" s="21"/>
      <c r="F43" s="13"/>
    </row>
    <row r="44" spans="1:6" x14ac:dyDescent="0.25">
      <c r="A44" s="7"/>
      <c r="B44" s="161"/>
      <c r="C44" s="162"/>
      <c r="D44" s="163"/>
      <c r="E44" s="21"/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1282</v>
      </c>
      <c r="C57" s="154"/>
      <c r="D57" s="155"/>
      <c r="E57" s="22">
        <f>-E41+E40</f>
        <v>31263529.810000002</v>
      </c>
      <c r="F57" s="22">
        <f>SUM(F7:F56)</f>
        <v>31263529.810000002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1279</v>
      </c>
      <c r="C59" s="129"/>
      <c r="D59" s="129"/>
      <c r="E59" s="26">
        <v>1363635.59</v>
      </c>
      <c r="F59" s="24"/>
    </row>
    <row r="60" spans="1:6" x14ac:dyDescent="0.25">
      <c r="A60" s="25" t="s">
        <v>8</v>
      </c>
      <c r="B60" s="159" t="s">
        <v>1287</v>
      </c>
      <c r="C60" s="160"/>
      <c r="D60" s="160"/>
      <c r="E60" s="27">
        <v>412544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1776179.59</v>
      </c>
      <c r="F62" s="24" t="s">
        <v>0</v>
      </c>
    </row>
    <row r="63" spans="1:6" x14ac:dyDescent="0.25">
      <c r="A63" s="25" t="s">
        <v>39</v>
      </c>
      <c r="B63" s="141" t="s">
        <v>1283</v>
      </c>
      <c r="C63" s="142"/>
      <c r="D63" s="143"/>
      <c r="E63" s="29">
        <v>981235.12</v>
      </c>
      <c r="F63" s="24"/>
    </row>
    <row r="64" spans="1:6" x14ac:dyDescent="0.25">
      <c r="A64" s="25" t="s">
        <v>0</v>
      </c>
      <c r="B64" s="199" t="s">
        <v>1288</v>
      </c>
      <c r="C64" s="200"/>
      <c r="D64" s="201"/>
      <c r="E64" s="28">
        <v>121031.94</v>
      </c>
      <c r="F64" s="24"/>
    </row>
    <row r="65" spans="1:6" x14ac:dyDescent="0.25">
      <c r="A65" s="30"/>
      <c r="B65" s="199" t="s">
        <v>1289</v>
      </c>
      <c r="C65" s="200"/>
      <c r="D65" s="201"/>
      <c r="E65" s="28">
        <v>51509.66</v>
      </c>
      <c r="F65" s="24" t="s">
        <v>0</v>
      </c>
    </row>
    <row r="66" spans="1:6" x14ac:dyDescent="0.25">
      <c r="A66" s="25" t="s">
        <v>0</v>
      </c>
      <c r="B66" s="150" t="s">
        <v>1290</v>
      </c>
      <c r="C66" s="151"/>
      <c r="D66" s="152"/>
      <c r="E66" s="28">
        <v>20126.5</v>
      </c>
      <c r="F66" s="24" t="s">
        <v>0</v>
      </c>
    </row>
    <row r="67" spans="1:6" x14ac:dyDescent="0.25">
      <c r="A67" s="25" t="s">
        <v>0</v>
      </c>
      <c r="B67" s="139" t="s">
        <v>1291</v>
      </c>
      <c r="C67" s="140"/>
      <c r="D67" s="140"/>
      <c r="E67" s="28">
        <v>4734.78</v>
      </c>
      <c r="F67" s="24" t="s">
        <v>0</v>
      </c>
    </row>
    <row r="68" spans="1:6" x14ac:dyDescent="0.25">
      <c r="A68" s="25" t="s">
        <v>0</v>
      </c>
      <c r="B68" s="139" t="s">
        <v>1292</v>
      </c>
      <c r="C68" s="140"/>
      <c r="D68" s="140"/>
      <c r="E68" s="28">
        <v>239461.83</v>
      </c>
      <c r="F68" s="24" t="s">
        <v>0</v>
      </c>
    </row>
    <row r="69" spans="1:6" x14ac:dyDescent="0.25">
      <c r="A69" s="25"/>
      <c r="B69" s="139" t="s">
        <v>1293</v>
      </c>
      <c r="C69" s="140"/>
      <c r="D69" s="140"/>
      <c r="E69" s="28">
        <v>14069.9</v>
      </c>
      <c r="F69" s="24" t="s">
        <v>0</v>
      </c>
    </row>
    <row r="70" spans="1:6" x14ac:dyDescent="0.25">
      <c r="A70" s="25"/>
      <c r="B70" s="128" t="s">
        <v>1294</v>
      </c>
      <c r="C70" s="129"/>
      <c r="D70" s="129"/>
      <c r="E70" s="28">
        <v>31645.57</v>
      </c>
      <c r="F70" s="24" t="s">
        <v>0</v>
      </c>
    </row>
    <row r="71" spans="1:6" x14ac:dyDescent="0.25">
      <c r="A71" s="25"/>
      <c r="B71" s="128" t="s">
        <v>1295</v>
      </c>
      <c r="C71" s="129"/>
      <c r="D71" s="129"/>
      <c r="E71" s="28">
        <v>170886.09</v>
      </c>
      <c r="F71" s="24" t="s">
        <v>0</v>
      </c>
    </row>
    <row r="72" spans="1:6" x14ac:dyDescent="0.25">
      <c r="A72" s="25"/>
      <c r="B72" s="128" t="s">
        <v>1296</v>
      </c>
      <c r="C72" s="129"/>
      <c r="D72" s="129"/>
      <c r="E72" s="28">
        <v>155063.29999999999</v>
      </c>
      <c r="F72" s="24" t="s">
        <v>0</v>
      </c>
    </row>
    <row r="73" spans="1:6" x14ac:dyDescent="0.25">
      <c r="A73" s="25"/>
      <c r="B73" s="128" t="s">
        <v>1297</v>
      </c>
      <c r="C73" s="129"/>
      <c r="D73" s="130"/>
      <c r="E73" s="31">
        <v>22000</v>
      </c>
      <c r="F73" s="24"/>
    </row>
    <row r="74" spans="1:6" x14ac:dyDescent="0.25">
      <c r="A74" s="25"/>
      <c r="B74" s="128" t="s">
        <v>1298</v>
      </c>
      <c r="C74" s="129"/>
      <c r="D74" s="130"/>
      <c r="E74" s="31">
        <v>15000</v>
      </c>
      <c r="F74" s="32"/>
    </row>
    <row r="75" spans="1:6" x14ac:dyDescent="0.25">
      <c r="A75" s="25"/>
      <c r="B75" s="136" t="s">
        <v>1299</v>
      </c>
      <c r="C75" s="137"/>
      <c r="D75" s="138"/>
      <c r="E75" s="31">
        <v>13608</v>
      </c>
      <c r="F75" s="24" t="s">
        <v>0</v>
      </c>
    </row>
    <row r="76" spans="1:6" x14ac:dyDescent="0.25">
      <c r="A76" s="25"/>
      <c r="B76" s="128" t="s">
        <v>1300</v>
      </c>
      <c r="C76" s="129"/>
      <c r="D76" s="130"/>
      <c r="E76" s="31">
        <v>6090.24</v>
      </c>
      <c r="F76" s="32"/>
    </row>
    <row r="77" spans="1:6" x14ac:dyDescent="0.25">
      <c r="A77" s="25"/>
      <c r="B77" s="128" t="s">
        <v>1301</v>
      </c>
      <c r="C77" s="129"/>
      <c r="D77" s="130"/>
      <c r="E77" s="31">
        <v>2880</v>
      </c>
      <c r="F77" s="32"/>
    </row>
    <row r="78" spans="1:6" x14ac:dyDescent="0.25">
      <c r="A78" s="25"/>
      <c r="B78" s="128" t="s">
        <v>1131</v>
      </c>
      <c r="C78" s="129"/>
      <c r="D78" s="130"/>
      <c r="E78" s="31">
        <v>11400</v>
      </c>
      <c r="F78" s="32"/>
    </row>
    <row r="79" spans="1:6" x14ac:dyDescent="0.25">
      <c r="A79" s="25"/>
      <c r="B79" s="128" t="s">
        <v>1302</v>
      </c>
      <c r="C79" s="129"/>
      <c r="D79" s="130"/>
      <c r="E79" s="31">
        <v>12202.2</v>
      </c>
      <c r="F79" s="32"/>
    </row>
    <row r="80" spans="1:6" x14ac:dyDescent="0.25">
      <c r="A80" s="25"/>
      <c r="B80" s="128" t="s">
        <v>1303</v>
      </c>
      <c r="C80" s="129"/>
      <c r="D80" s="130"/>
      <c r="E80" s="31">
        <v>47022.14</v>
      </c>
      <c r="F80" s="32"/>
    </row>
    <row r="81" spans="1:6" x14ac:dyDescent="0.25">
      <c r="A81" s="25"/>
      <c r="B81" s="128" t="s">
        <v>1304</v>
      </c>
      <c r="C81" s="129"/>
      <c r="D81" s="130"/>
      <c r="E81" s="31">
        <v>21549.74</v>
      </c>
      <c r="F81" s="32"/>
    </row>
    <row r="82" spans="1:6" x14ac:dyDescent="0.25">
      <c r="A82" s="25"/>
      <c r="B82" s="128" t="s">
        <v>1305</v>
      </c>
      <c r="C82" s="129"/>
      <c r="D82" s="130"/>
      <c r="E82" s="31">
        <v>4798.6099999999997</v>
      </c>
      <c r="F82" s="32"/>
    </row>
    <row r="83" spans="1:6" x14ac:dyDescent="0.25">
      <c r="A83" s="25"/>
      <c r="B83" s="128" t="s">
        <v>1306</v>
      </c>
      <c r="C83" s="129"/>
      <c r="D83" s="130"/>
      <c r="E83" s="31">
        <v>7200</v>
      </c>
      <c r="F83" s="32"/>
    </row>
    <row r="84" spans="1:6" x14ac:dyDescent="0.25">
      <c r="A84" s="25"/>
      <c r="B84" s="128" t="s">
        <v>1307</v>
      </c>
      <c r="C84" s="129"/>
      <c r="D84" s="130"/>
      <c r="E84" s="31">
        <v>8954.6200000000008</v>
      </c>
      <c r="F84" s="32"/>
    </row>
    <row r="85" spans="1:6" x14ac:dyDescent="0.25">
      <c r="A85" s="25"/>
      <c r="B85" s="131" t="s">
        <v>1284</v>
      </c>
      <c r="C85" s="132"/>
      <c r="D85" s="133"/>
      <c r="E85" s="33">
        <f>-E63+E62</f>
        <v>794944.47000000009</v>
      </c>
      <c r="F85" s="24" t="s">
        <v>0</v>
      </c>
    </row>
    <row r="86" spans="1:6" x14ac:dyDescent="0.25">
      <c r="A86" s="123" t="s">
        <v>42</v>
      </c>
      <c r="B86" s="124"/>
      <c r="C86" s="124"/>
      <c r="D86" s="125"/>
      <c r="E86" s="34"/>
      <c r="F86" s="35"/>
    </row>
    <row r="87" spans="1:6" x14ac:dyDescent="0.25">
      <c r="A87" s="36" t="s">
        <v>43</v>
      </c>
      <c r="B87" s="126" t="s">
        <v>1274</v>
      </c>
      <c r="C87" s="127"/>
      <c r="D87" s="127"/>
      <c r="E87" s="37">
        <v>5768808.7999999998</v>
      </c>
      <c r="F87" s="35"/>
    </row>
    <row r="88" spans="1:6" x14ac:dyDescent="0.25">
      <c r="A88" s="36" t="s">
        <v>8</v>
      </c>
      <c r="B88" s="110" t="s">
        <v>1275</v>
      </c>
      <c r="C88" s="111"/>
      <c r="D88" s="112"/>
      <c r="E88" s="37">
        <v>290000</v>
      </c>
      <c r="F88" s="35"/>
    </row>
    <row r="89" spans="1:6" x14ac:dyDescent="0.25">
      <c r="A89" s="36"/>
      <c r="B89" s="110" t="s">
        <v>1308</v>
      </c>
      <c r="C89" s="111"/>
      <c r="D89" s="112"/>
      <c r="E89" s="38">
        <v>290000</v>
      </c>
      <c r="F89" s="35"/>
    </row>
    <row r="90" spans="1:6" x14ac:dyDescent="0.25">
      <c r="A90" s="36"/>
      <c r="B90" s="110"/>
      <c r="C90" s="111"/>
      <c r="D90" s="112"/>
      <c r="E90" s="38"/>
      <c r="F90" s="35"/>
    </row>
    <row r="91" spans="1:6" ht="23.25" customHeight="1" x14ac:dyDescent="0.25">
      <c r="A91" s="39" t="s">
        <v>37</v>
      </c>
      <c r="B91" s="113" t="s">
        <v>1258</v>
      </c>
      <c r="C91" s="114"/>
      <c r="D91" s="115"/>
      <c r="E91" s="40">
        <v>0</v>
      </c>
      <c r="F91" s="35"/>
    </row>
    <row r="92" spans="1:6" x14ac:dyDescent="0.25">
      <c r="A92" s="39"/>
      <c r="B92" s="110" t="s">
        <v>0</v>
      </c>
      <c r="C92" s="111"/>
      <c r="D92" s="111"/>
      <c r="E92" s="38" t="s">
        <v>0</v>
      </c>
      <c r="F92" s="35"/>
    </row>
    <row r="93" spans="1:6" x14ac:dyDescent="0.25">
      <c r="A93" s="39"/>
      <c r="B93" s="110"/>
      <c r="C93" s="111"/>
      <c r="D93" s="111"/>
      <c r="E93" s="37"/>
      <c r="F93" s="35"/>
    </row>
    <row r="94" spans="1:6" x14ac:dyDescent="0.25">
      <c r="A94" s="39"/>
      <c r="B94" s="116" t="s">
        <v>1277</v>
      </c>
      <c r="C94" s="117"/>
      <c r="D94" s="117"/>
      <c r="E94" s="41">
        <f>+E88+E87</f>
        <v>6058808.7999999998</v>
      </c>
      <c r="F94" s="42"/>
    </row>
    <row r="95" spans="1:6" x14ac:dyDescent="0.25">
      <c r="A95" s="118" t="s">
        <v>46</v>
      </c>
      <c r="B95" s="119"/>
      <c r="C95" s="119"/>
      <c r="D95" s="120"/>
      <c r="E95" s="43"/>
      <c r="F95" s="44"/>
    </row>
    <row r="96" spans="1:6" x14ac:dyDescent="0.25">
      <c r="A96" s="45">
        <v>1</v>
      </c>
      <c r="B96" s="98" t="s">
        <v>1213</v>
      </c>
      <c r="C96" s="99"/>
      <c r="D96" s="100"/>
      <c r="E96" s="43">
        <v>11321.8</v>
      </c>
      <c r="F96" s="44"/>
    </row>
    <row r="97" spans="1:6" x14ac:dyDescent="0.25">
      <c r="A97" s="45"/>
      <c r="B97" s="107" t="s">
        <v>47</v>
      </c>
      <c r="C97" s="108"/>
      <c r="D97" s="109"/>
      <c r="E97" s="46">
        <v>0</v>
      </c>
      <c r="F97" s="44"/>
    </row>
    <row r="98" spans="1:6" x14ac:dyDescent="0.25">
      <c r="A98" s="45"/>
      <c r="B98" s="98" t="s">
        <v>0</v>
      </c>
      <c r="C98" s="99"/>
      <c r="D98" s="100"/>
      <c r="E98" s="47">
        <v>0</v>
      </c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5"/>
      <c r="B100" s="107" t="s">
        <v>48</v>
      </c>
      <c r="C100" s="108"/>
      <c r="D100" s="109"/>
      <c r="E100" s="43"/>
      <c r="F100" s="44"/>
    </row>
    <row r="101" spans="1:6" x14ac:dyDescent="0.25">
      <c r="A101" s="45"/>
      <c r="B101" s="98"/>
      <c r="C101" s="99"/>
      <c r="D101" s="100"/>
      <c r="E101" s="48"/>
      <c r="F101" s="44"/>
    </row>
    <row r="102" spans="1:6" x14ac:dyDescent="0.25">
      <c r="A102" s="49"/>
      <c r="B102" s="98"/>
      <c r="C102" s="99"/>
      <c r="D102" s="100"/>
      <c r="E102" s="50"/>
      <c r="F102" s="44"/>
    </row>
    <row r="103" spans="1:6" x14ac:dyDescent="0.25">
      <c r="A103" s="51"/>
      <c r="B103" s="101" t="s">
        <v>1214</v>
      </c>
      <c r="C103" s="102"/>
      <c r="D103" s="103"/>
      <c r="E103" s="52">
        <v>11321.8</v>
      </c>
      <c r="F103" s="44"/>
    </row>
    <row r="104" spans="1:6" x14ac:dyDescent="0.25">
      <c r="A104" s="104" t="s">
        <v>50</v>
      </c>
      <c r="B104" s="105"/>
      <c r="C104" s="105"/>
      <c r="D104" s="106"/>
      <c r="E104" s="53"/>
      <c r="F104" s="54"/>
    </row>
    <row r="105" spans="1:6" x14ac:dyDescent="0.25">
      <c r="A105" s="55">
        <v>1</v>
      </c>
      <c r="B105" s="86" t="s">
        <v>51</v>
      </c>
      <c r="C105" s="87"/>
      <c r="D105" s="88"/>
      <c r="E105" s="53">
        <v>0</v>
      </c>
      <c r="F105" s="54"/>
    </row>
    <row r="106" spans="1:6" x14ac:dyDescent="0.25">
      <c r="A106" s="55"/>
      <c r="B106" s="89" t="s">
        <v>52</v>
      </c>
      <c r="C106" s="90"/>
      <c r="D106" s="91"/>
      <c r="E106" s="56">
        <v>0</v>
      </c>
      <c r="F106" s="54"/>
    </row>
    <row r="107" spans="1:6" x14ac:dyDescent="0.25">
      <c r="A107" s="55"/>
      <c r="B107" s="86" t="s">
        <v>0</v>
      </c>
      <c r="C107" s="87"/>
      <c r="D107" s="88"/>
      <c r="E107" s="57" t="s">
        <v>0</v>
      </c>
      <c r="F107" s="54"/>
    </row>
    <row r="108" spans="1:6" x14ac:dyDescent="0.25">
      <c r="A108" s="55"/>
      <c r="B108" s="86"/>
      <c r="C108" s="87"/>
      <c r="D108" s="88"/>
      <c r="E108" s="58"/>
      <c r="F108" s="54"/>
    </row>
    <row r="109" spans="1:6" x14ac:dyDescent="0.25">
      <c r="A109" s="55"/>
      <c r="B109" s="89" t="s">
        <v>53</v>
      </c>
      <c r="C109" s="90"/>
      <c r="D109" s="91"/>
      <c r="E109" s="53">
        <v>0</v>
      </c>
      <c r="F109" s="54"/>
    </row>
    <row r="110" spans="1:6" x14ac:dyDescent="0.25">
      <c r="A110" s="55"/>
      <c r="B110" s="86" t="s">
        <v>0</v>
      </c>
      <c r="C110" s="87"/>
      <c r="D110" s="88"/>
      <c r="E110" s="58" t="s">
        <v>0</v>
      </c>
      <c r="F110" s="54"/>
    </row>
    <row r="111" spans="1:6" x14ac:dyDescent="0.25">
      <c r="A111" s="59"/>
      <c r="B111" s="86"/>
      <c r="C111" s="87"/>
      <c r="D111" s="88"/>
      <c r="E111" s="60"/>
      <c r="F111" s="54"/>
    </row>
    <row r="112" spans="1:6" x14ac:dyDescent="0.25">
      <c r="A112" s="61"/>
      <c r="B112" s="92" t="s">
        <v>54</v>
      </c>
      <c r="C112" s="93"/>
      <c r="D112" s="94"/>
      <c r="E112" s="62">
        <v>0</v>
      </c>
      <c r="F112" s="54"/>
    </row>
  </sheetData>
  <mergeCells count="109">
    <mergeCell ref="B108:D108"/>
    <mergeCell ref="B109:D109"/>
    <mergeCell ref="B110:D110"/>
    <mergeCell ref="B111:D111"/>
    <mergeCell ref="B112:D112"/>
    <mergeCell ref="B83:D83"/>
    <mergeCell ref="B84:D84"/>
    <mergeCell ref="B102:D102"/>
    <mergeCell ref="B103:D103"/>
    <mergeCell ref="A104:D104"/>
    <mergeCell ref="B105:D105"/>
    <mergeCell ref="B106:D106"/>
    <mergeCell ref="B107:D107"/>
    <mergeCell ref="B96:D96"/>
    <mergeCell ref="B97:D97"/>
    <mergeCell ref="B98:D98"/>
    <mergeCell ref="B99:D99"/>
    <mergeCell ref="B100:D100"/>
    <mergeCell ref="B101:D101"/>
    <mergeCell ref="B90:D90"/>
    <mergeCell ref="B91:D91"/>
    <mergeCell ref="B92:D92"/>
    <mergeCell ref="B93:D93"/>
    <mergeCell ref="B94:D94"/>
    <mergeCell ref="A95:D95"/>
    <mergeCell ref="B82:D82"/>
    <mergeCell ref="B85:D85"/>
    <mergeCell ref="A86:D86"/>
    <mergeCell ref="B87:D87"/>
    <mergeCell ref="B88:D88"/>
    <mergeCell ref="B89:D89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6" customWidth="1"/>
    <col min="3" max="3" width="12.85546875" customWidth="1"/>
    <col min="4" max="4" width="13.42578125" customWidth="1"/>
    <col min="5" max="5" width="19.85546875" customWidth="1"/>
    <col min="6" max="6" width="21.85546875" customWidth="1"/>
    <col min="7" max="7" width="11.7109375" bestFit="1" customWidth="1"/>
  </cols>
  <sheetData>
    <row r="3" spans="1:7" x14ac:dyDescent="0.25">
      <c r="A3" t="s">
        <v>0</v>
      </c>
      <c r="B3" s="1" t="s">
        <v>1</v>
      </c>
      <c r="C3" s="1"/>
      <c r="D3" s="1"/>
      <c r="E3" s="1"/>
    </row>
    <row r="4" spans="1:7" x14ac:dyDescent="0.25">
      <c r="A4" s="187" t="s">
        <v>2</v>
      </c>
      <c r="B4" s="188"/>
      <c r="C4" s="2" t="s">
        <v>1260</v>
      </c>
      <c r="D4" s="189" t="s">
        <v>3</v>
      </c>
      <c r="E4" s="190"/>
    </row>
    <row r="5" spans="1:7" x14ac:dyDescent="0.25">
      <c r="A5" s="3"/>
      <c r="B5" s="4"/>
      <c r="C5" s="4"/>
      <c r="D5" s="4"/>
    </row>
    <row r="6" spans="1:7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7" x14ac:dyDescent="0.25">
      <c r="A7" s="7" t="s">
        <v>7</v>
      </c>
      <c r="B7" s="170" t="s">
        <v>1261</v>
      </c>
      <c r="C7" s="171"/>
      <c r="D7" s="172"/>
      <c r="E7" s="8">
        <v>35628357.049999997</v>
      </c>
      <c r="F7" s="9"/>
    </row>
    <row r="8" spans="1:7" x14ac:dyDescent="0.25">
      <c r="A8" s="7" t="s">
        <v>8</v>
      </c>
      <c r="B8" s="193" t="s">
        <v>1262</v>
      </c>
      <c r="C8" s="194"/>
      <c r="D8" s="195"/>
      <c r="E8" s="10">
        <v>4188450</v>
      </c>
      <c r="F8" s="11"/>
    </row>
    <row r="9" spans="1:7" x14ac:dyDescent="0.25">
      <c r="A9" s="12">
        <v>2.1</v>
      </c>
      <c r="B9" s="161" t="s">
        <v>1250</v>
      </c>
      <c r="C9" s="162"/>
      <c r="D9" s="163"/>
      <c r="E9" s="9" t="s">
        <v>0</v>
      </c>
      <c r="F9" s="9" t="s">
        <v>0</v>
      </c>
    </row>
    <row r="10" spans="1:7" x14ac:dyDescent="0.25">
      <c r="A10" s="12">
        <v>2.2000000000000002</v>
      </c>
      <c r="B10" s="161" t="s">
        <v>1268</v>
      </c>
      <c r="C10" s="162"/>
      <c r="D10" s="163"/>
      <c r="E10" s="9">
        <v>4186500</v>
      </c>
      <c r="F10" s="13">
        <v>4646529.1399999997</v>
      </c>
      <c r="G10" s="63" t="s">
        <v>0</v>
      </c>
    </row>
    <row r="11" spans="1:7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7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7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257753.23</v>
      </c>
      <c r="G13" s="63" t="s">
        <v>0</v>
      </c>
    </row>
    <row r="14" spans="1:7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7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7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1272</v>
      </c>
      <c r="C22" s="184"/>
      <c r="D22" s="185"/>
      <c r="E22" s="9"/>
      <c r="F22" s="13">
        <v>-363462</v>
      </c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1950</v>
      </c>
      <c r="F24" s="13">
        <v>25713.32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 t="s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 t="s">
        <v>0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39816807.049999997</v>
      </c>
      <c r="F40" s="9" t="s">
        <v>0</v>
      </c>
    </row>
    <row r="41" spans="1:6" x14ac:dyDescent="0.25">
      <c r="A41" s="7" t="s">
        <v>39</v>
      </c>
      <c r="B41" s="173" t="s">
        <v>1263</v>
      </c>
      <c r="C41" s="174"/>
      <c r="D41" s="175"/>
      <c r="E41" s="20">
        <v>3954098.88</v>
      </c>
      <c r="F41" s="9" t="s">
        <v>0</v>
      </c>
    </row>
    <row r="42" spans="1:6" x14ac:dyDescent="0.25">
      <c r="A42" s="7"/>
      <c r="B42" s="161" t="s">
        <v>1269</v>
      </c>
      <c r="C42" s="162"/>
      <c r="D42" s="163"/>
      <c r="E42" s="21">
        <v>363462</v>
      </c>
      <c r="F42" s="9" t="s">
        <v>0</v>
      </c>
    </row>
    <row r="43" spans="1:6" x14ac:dyDescent="0.25">
      <c r="A43" s="7"/>
      <c r="B43" s="161" t="s">
        <v>1271</v>
      </c>
      <c r="C43" s="162"/>
      <c r="D43" s="163"/>
      <c r="E43" s="21">
        <v>3038518.8</v>
      </c>
      <c r="F43" s="13"/>
    </row>
    <row r="44" spans="1:6" x14ac:dyDescent="0.25">
      <c r="A44" s="7"/>
      <c r="B44" s="161" t="s">
        <v>1270</v>
      </c>
      <c r="C44" s="162"/>
      <c r="D44" s="163"/>
      <c r="E44" s="21">
        <v>552118.07999999996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1264</v>
      </c>
      <c r="C57" s="154"/>
      <c r="D57" s="155"/>
      <c r="E57" s="22">
        <f>-E41+E40</f>
        <v>35862708.169999994</v>
      </c>
      <c r="F57" s="22">
        <f>SUM(F7:F56)</f>
        <v>35862708.170000002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1261</v>
      </c>
      <c r="C59" s="129"/>
      <c r="D59" s="129"/>
      <c r="E59" s="26">
        <v>1215795.5900000001</v>
      </c>
      <c r="F59" s="24"/>
    </row>
    <row r="60" spans="1:6" x14ac:dyDescent="0.25">
      <c r="A60" s="25" t="s">
        <v>8</v>
      </c>
      <c r="B60" s="159" t="s">
        <v>1265</v>
      </c>
      <c r="C60" s="160"/>
      <c r="D60" s="160"/>
      <c r="E60" s="27">
        <v>228224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1444019.59</v>
      </c>
      <c r="F62" s="24" t="s">
        <v>0</v>
      </c>
    </row>
    <row r="63" spans="1:6" x14ac:dyDescent="0.25">
      <c r="A63" s="25" t="s">
        <v>39</v>
      </c>
      <c r="B63" s="141" t="s">
        <v>1266</v>
      </c>
      <c r="C63" s="142"/>
      <c r="D63" s="143"/>
      <c r="E63" s="29">
        <v>80384</v>
      </c>
      <c r="F63" s="24"/>
    </row>
    <row r="64" spans="1:6" x14ac:dyDescent="0.25">
      <c r="A64" s="25" t="s">
        <v>0</v>
      </c>
      <c r="B64" s="199" t="s">
        <v>1273</v>
      </c>
      <c r="C64" s="200"/>
      <c r="D64" s="201"/>
      <c r="E64" s="28">
        <v>14300</v>
      </c>
      <c r="F64" s="24"/>
    </row>
    <row r="65" spans="1:6" x14ac:dyDescent="0.25">
      <c r="A65" s="30"/>
      <c r="B65" s="199" t="s">
        <v>1269</v>
      </c>
      <c r="C65" s="200"/>
      <c r="D65" s="201"/>
      <c r="E65" s="28">
        <v>66084</v>
      </c>
      <c r="F65" s="24" t="s">
        <v>0</v>
      </c>
    </row>
    <row r="66" spans="1:6" x14ac:dyDescent="0.25">
      <c r="A66" s="25" t="s">
        <v>0</v>
      </c>
      <c r="B66" s="150"/>
      <c r="C66" s="151"/>
      <c r="D66" s="152"/>
      <c r="E66" s="28"/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1267</v>
      </c>
      <c r="C83" s="132"/>
      <c r="D83" s="133"/>
      <c r="E83" s="33">
        <f>-E63+E62</f>
        <v>1363635.59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1274</v>
      </c>
      <c r="C85" s="127"/>
      <c r="D85" s="127"/>
      <c r="E85" s="37">
        <v>5731008.7999999998</v>
      </c>
      <c r="F85" s="35"/>
    </row>
    <row r="86" spans="1:6" x14ac:dyDescent="0.25">
      <c r="A86" s="36" t="s">
        <v>8</v>
      </c>
      <c r="B86" s="110" t="s">
        <v>1275</v>
      </c>
      <c r="C86" s="111"/>
      <c r="D86" s="112"/>
      <c r="E86" s="37">
        <v>37800</v>
      </c>
      <c r="F86" s="35"/>
    </row>
    <row r="87" spans="1:6" x14ac:dyDescent="0.25">
      <c r="A87" s="36"/>
      <c r="B87" s="110" t="s">
        <v>1276</v>
      </c>
      <c r="C87" s="111"/>
      <c r="D87" s="112"/>
      <c r="E87" s="38">
        <v>37800</v>
      </c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ht="25.5" customHeight="1" x14ac:dyDescent="0.25">
      <c r="A89" s="39" t="s">
        <v>37</v>
      </c>
      <c r="B89" s="113" t="s">
        <v>1258</v>
      </c>
      <c r="C89" s="114"/>
      <c r="D89" s="115"/>
      <c r="E89" s="40">
        <v>0</v>
      </c>
      <c r="F89" s="35"/>
    </row>
    <row r="90" spans="1:6" x14ac:dyDescent="0.25">
      <c r="A90" s="39"/>
      <c r="B90" s="110" t="s">
        <v>0</v>
      </c>
      <c r="C90" s="111"/>
      <c r="D90" s="111"/>
      <c r="E90" s="38" t="s">
        <v>0</v>
      </c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1277</v>
      </c>
      <c r="C92" s="117"/>
      <c r="D92" s="117"/>
      <c r="E92" s="41">
        <f>+E86+E85</f>
        <v>5768808.7999999998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1213</v>
      </c>
      <c r="C94" s="99"/>
      <c r="D94" s="100"/>
      <c r="E94" s="43">
        <v>11321.8</v>
      </c>
      <c r="F94" s="44"/>
    </row>
    <row r="95" spans="1:6" x14ac:dyDescent="0.25">
      <c r="A95" s="45"/>
      <c r="B95" s="107" t="s">
        <v>47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/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1214</v>
      </c>
      <c r="C101" s="102"/>
      <c r="D101" s="103"/>
      <c r="E101" s="52">
        <v>11321.8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0"/>
  <sheetViews>
    <sheetView workbookViewId="0">
      <selection sqref="A1:F110"/>
    </sheetView>
  </sheetViews>
  <sheetFormatPr defaultRowHeight="15" x14ac:dyDescent="0.25"/>
  <cols>
    <col min="2" max="2" width="15.140625" customWidth="1"/>
    <col min="3" max="3" width="11.85546875" customWidth="1"/>
    <col min="4" max="4" width="14.7109375" customWidth="1"/>
    <col min="5" max="5" width="19.42578125" customWidth="1"/>
    <col min="6" max="6" width="21.5703125" customWidth="1"/>
  </cols>
  <sheetData>
    <row r="3" spans="1:6" x14ac:dyDescent="0.25">
      <c r="A3" t="s">
        <v>0</v>
      </c>
      <c r="B3" s="1" t="s">
        <v>1</v>
      </c>
      <c r="C3" s="1"/>
      <c r="D3" s="1"/>
      <c r="E3" s="1"/>
    </row>
    <row r="4" spans="1:6" x14ac:dyDescent="0.25">
      <c r="A4" s="187" t="s">
        <v>2</v>
      </c>
      <c r="B4" s="188"/>
      <c r="C4" s="2" t="s">
        <v>1242</v>
      </c>
      <c r="D4" s="189" t="s">
        <v>3</v>
      </c>
      <c r="E4" s="190"/>
    </row>
    <row r="5" spans="1:6" x14ac:dyDescent="0.25">
      <c r="A5" s="3"/>
      <c r="B5" s="4"/>
      <c r="C5" s="4"/>
      <c r="D5" s="4"/>
    </row>
    <row r="6" spans="1:6" x14ac:dyDescent="0.25">
      <c r="A6" s="191" t="s">
        <v>4</v>
      </c>
      <c r="B6" s="192"/>
      <c r="C6" s="192"/>
      <c r="D6" s="192"/>
      <c r="E6" s="5" t="s">
        <v>5</v>
      </c>
      <c r="F6" s="6" t="s">
        <v>6</v>
      </c>
    </row>
    <row r="7" spans="1:6" x14ac:dyDescent="0.25">
      <c r="A7" s="7" t="s">
        <v>7</v>
      </c>
      <c r="B7" s="170" t="s">
        <v>1243</v>
      </c>
      <c r="C7" s="171"/>
      <c r="D7" s="172"/>
      <c r="E7" s="8">
        <v>35628164.899999999</v>
      </c>
      <c r="F7" s="9"/>
    </row>
    <row r="8" spans="1:6" x14ac:dyDescent="0.25">
      <c r="A8" s="7" t="s">
        <v>8</v>
      </c>
      <c r="B8" s="193" t="s">
        <v>1244</v>
      </c>
      <c r="C8" s="194"/>
      <c r="D8" s="195"/>
      <c r="E8" s="10">
        <v>38384125.93</v>
      </c>
      <c r="F8" s="11"/>
    </row>
    <row r="9" spans="1:6" x14ac:dyDescent="0.25">
      <c r="A9" s="12">
        <v>2.1</v>
      </c>
      <c r="B9" s="161" t="s">
        <v>1250</v>
      </c>
      <c r="C9" s="162"/>
      <c r="D9" s="163"/>
      <c r="E9" s="9">
        <v>36024444.909999996</v>
      </c>
      <c r="F9" s="9">
        <v>0</v>
      </c>
    </row>
    <row r="10" spans="1:6" x14ac:dyDescent="0.25">
      <c r="A10" s="12">
        <v>2.2000000000000002</v>
      </c>
      <c r="B10" s="161" t="s">
        <v>1201</v>
      </c>
      <c r="C10" s="162"/>
      <c r="D10" s="163"/>
      <c r="E10" s="9"/>
      <c r="F10" s="13">
        <v>460029.14</v>
      </c>
    </row>
    <row r="11" spans="1:6" x14ac:dyDescent="0.25">
      <c r="A11" s="14">
        <v>2.2999999999999998</v>
      </c>
      <c r="B11" s="161" t="s">
        <v>10</v>
      </c>
      <c r="C11" s="162"/>
      <c r="D11" s="163"/>
      <c r="E11" s="9"/>
      <c r="F11" s="13">
        <v>15739596.810000001</v>
      </c>
    </row>
    <row r="12" spans="1:6" x14ac:dyDescent="0.25">
      <c r="A12" s="14">
        <v>2.4</v>
      </c>
      <c r="B12" s="161" t="s">
        <v>1190</v>
      </c>
      <c r="C12" s="162"/>
      <c r="D12" s="163"/>
      <c r="E12" s="9" t="s">
        <v>0</v>
      </c>
      <c r="F12" s="13">
        <v>0</v>
      </c>
    </row>
    <row r="13" spans="1:6" x14ac:dyDescent="0.25">
      <c r="A13" s="12">
        <v>2.4</v>
      </c>
      <c r="B13" s="161" t="s">
        <v>1233</v>
      </c>
      <c r="C13" s="162"/>
      <c r="D13" s="163"/>
      <c r="E13" s="9" t="s">
        <v>0</v>
      </c>
      <c r="F13" s="9">
        <v>3848390.11</v>
      </c>
    </row>
    <row r="14" spans="1:6" x14ac:dyDescent="0.25">
      <c r="A14" s="12">
        <v>2.5</v>
      </c>
      <c r="B14" s="161" t="s">
        <v>1005</v>
      </c>
      <c r="C14" s="162"/>
      <c r="D14" s="163"/>
      <c r="E14" s="9"/>
      <c r="F14" s="13">
        <v>0</v>
      </c>
    </row>
    <row r="15" spans="1:6" x14ac:dyDescent="0.25">
      <c r="A15" s="12">
        <v>2.6</v>
      </c>
      <c r="B15" s="161" t="s">
        <v>12</v>
      </c>
      <c r="C15" s="162"/>
      <c r="D15" s="163"/>
      <c r="E15" s="9"/>
      <c r="F15" s="15">
        <v>0</v>
      </c>
    </row>
    <row r="16" spans="1:6" x14ac:dyDescent="0.25">
      <c r="A16" s="12">
        <v>2.7</v>
      </c>
      <c r="B16" s="161" t="s">
        <v>1207</v>
      </c>
      <c r="C16" s="162"/>
      <c r="D16" s="163"/>
      <c r="E16" s="9" t="s">
        <v>0</v>
      </c>
      <c r="F16" s="13">
        <v>2520915.13</v>
      </c>
    </row>
    <row r="17" spans="1:7" x14ac:dyDescent="0.25">
      <c r="A17" s="12">
        <v>2.8</v>
      </c>
      <c r="B17" s="161" t="s">
        <v>1004</v>
      </c>
      <c r="C17" s="162"/>
      <c r="D17" s="163"/>
      <c r="E17" s="9"/>
      <c r="F17" s="13">
        <v>11681130.5</v>
      </c>
    </row>
    <row r="18" spans="1:7" x14ac:dyDescent="0.25">
      <c r="A18" s="12">
        <v>2.9</v>
      </c>
      <c r="B18" s="161" t="s">
        <v>1191</v>
      </c>
      <c r="C18" s="162"/>
      <c r="D18" s="163"/>
      <c r="E18" s="9" t="s">
        <v>0</v>
      </c>
      <c r="F18" s="13">
        <v>923493.35</v>
      </c>
    </row>
    <row r="19" spans="1:7" x14ac:dyDescent="0.25">
      <c r="A19" s="16">
        <v>2.1</v>
      </c>
      <c r="B19" s="161" t="s">
        <v>1176</v>
      </c>
      <c r="C19" s="162"/>
      <c r="D19" s="163"/>
      <c r="E19" s="9" t="s">
        <v>0</v>
      </c>
      <c r="F19" s="17">
        <v>49761.67</v>
      </c>
      <c r="G19" s="63" t="s">
        <v>0</v>
      </c>
    </row>
    <row r="20" spans="1:7" x14ac:dyDescent="0.25">
      <c r="A20" s="12">
        <v>2.11</v>
      </c>
      <c r="B20" s="161" t="s">
        <v>72</v>
      </c>
      <c r="C20" s="162"/>
      <c r="D20" s="163"/>
      <c r="E20" s="9" t="s">
        <v>0</v>
      </c>
      <c r="F20" s="9" t="s">
        <v>0</v>
      </c>
    </row>
    <row r="21" spans="1:7" x14ac:dyDescent="0.25">
      <c r="A21" s="12">
        <v>2.12</v>
      </c>
      <c r="B21" s="161" t="s">
        <v>1072</v>
      </c>
      <c r="C21" s="162"/>
      <c r="D21" s="163"/>
      <c r="E21" s="9"/>
      <c r="F21" s="13">
        <f>+E21</f>
        <v>0</v>
      </c>
    </row>
    <row r="22" spans="1:7" x14ac:dyDescent="0.25">
      <c r="A22" s="12">
        <v>2.13</v>
      </c>
      <c r="B22" s="183" t="s">
        <v>998</v>
      </c>
      <c r="C22" s="184"/>
      <c r="D22" s="185"/>
      <c r="E22" s="9"/>
      <c r="F22" s="13"/>
    </row>
    <row r="23" spans="1:7" x14ac:dyDescent="0.25">
      <c r="A23" s="12">
        <v>2.14</v>
      </c>
      <c r="B23" s="183" t="s">
        <v>14</v>
      </c>
      <c r="C23" s="184"/>
      <c r="D23" s="185"/>
      <c r="E23" s="9" t="s">
        <v>0</v>
      </c>
      <c r="F23" s="13">
        <v>0</v>
      </c>
    </row>
    <row r="24" spans="1:7" x14ac:dyDescent="0.25">
      <c r="A24" s="12">
        <v>2.15</v>
      </c>
      <c r="B24" s="161" t="s">
        <v>15</v>
      </c>
      <c r="C24" s="162"/>
      <c r="D24" s="163"/>
      <c r="E24" s="9">
        <v>4150</v>
      </c>
      <c r="F24" s="13">
        <v>23763.32</v>
      </c>
      <c r="G24" s="63" t="s">
        <v>0</v>
      </c>
    </row>
    <row r="25" spans="1:7" x14ac:dyDescent="0.25">
      <c r="A25" s="12">
        <v>2.16</v>
      </c>
      <c r="B25" s="161" t="s">
        <v>16</v>
      </c>
      <c r="C25" s="162"/>
      <c r="D25" s="163"/>
      <c r="E25" s="9"/>
      <c r="F25" s="13" t="s">
        <v>0</v>
      </c>
    </row>
    <row r="26" spans="1:7" x14ac:dyDescent="0.25">
      <c r="A26" s="12">
        <v>2.17</v>
      </c>
      <c r="B26" s="161" t="s">
        <v>869</v>
      </c>
      <c r="C26" s="162"/>
      <c r="D26" s="163"/>
      <c r="E26" s="9" t="s">
        <v>0</v>
      </c>
      <c r="F26" s="13">
        <v>0</v>
      </c>
    </row>
    <row r="27" spans="1:7" x14ac:dyDescent="0.25">
      <c r="A27" s="12">
        <v>2.1800000000000002</v>
      </c>
      <c r="B27" s="161" t="s">
        <v>638</v>
      </c>
      <c r="C27" s="162"/>
      <c r="D27" s="163"/>
      <c r="E27" s="9" t="s">
        <v>0</v>
      </c>
      <c r="F27" s="13" t="s">
        <v>0</v>
      </c>
    </row>
    <row r="28" spans="1:7" x14ac:dyDescent="0.25">
      <c r="A28" s="12">
        <v>2.19</v>
      </c>
      <c r="B28" s="161" t="s">
        <v>1129</v>
      </c>
      <c r="C28" s="162"/>
      <c r="D28" s="163"/>
      <c r="E28" s="9"/>
      <c r="F28" s="13">
        <v>0</v>
      </c>
    </row>
    <row r="29" spans="1:7" x14ac:dyDescent="0.25">
      <c r="A29" s="12">
        <v>2.2000000000000002</v>
      </c>
      <c r="B29" s="161" t="s">
        <v>20</v>
      </c>
      <c r="C29" s="162"/>
      <c r="D29" s="163"/>
      <c r="E29" s="9" t="s">
        <v>0</v>
      </c>
      <c r="F29" s="13"/>
    </row>
    <row r="30" spans="1:7" x14ac:dyDescent="0.25">
      <c r="A30" s="14" t="s">
        <v>21</v>
      </c>
      <c r="B30" s="161" t="s">
        <v>1232</v>
      </c>
      <c r="C30" s="162"/>
      <c r="D30" s="163"/>
      <c r="E30" s="9">
        <v>0</v>
      </c>
      <c r="F30" s="13">
        <v>377605</v>
      </c>
    </row>
    <row r="31" spans="1:7" x14ac:dyDescent="0.25">
      <c r="A31" s="12">
        <v>2.2200000000000002</v>
      </c>
      <c r="B31" s="161" t="s">
        <v>1100</v>
      </c>
      <c r="C31" s="162"/>
      <c r="D31" s="163"/>
      <c r="E31" s="9"/>
      <c r="F31" s="13"/>
    </row>
    <row r="32" spans="1:7" x14ac:dyDescent="0.25">
      <c r="A32" s="14" t="s">
        <v>24</v>
      </c>
      <c r="B32" s="161" t="s">
        <v>1251</v>
      </c>
      <c r="C32" s="162"/>
      <c r="D32" s="163"/>
      <c r="E32" s="9">
        <v>2355531.02</v>
      </c>
      <c r="F32" s="13"/>
    </row>
    <row r="33" spans="1:6" x14ac:dyDescent="0.25">
      <c r="A33" s="18" t="s">
        <v>26</v>
      </c>
      <c r="B33" s="161" t="s">
        <v>27</v>
      </c>
      <c r="C33" s="162"/>
      <c r="D33" s="163"/>
      <c r="E33" s="9"/>
      <c r="F33" s="13"/>
    </row>
    <row r="34" spans="1:6" x14ac:dyDescent="0.25">
      <c r="A34" s="14" t="s">
        <v>28</v>
      </c>
      <c r="B34" s="161" t="s">
        <v>1019</v>
      </c>
      <c r="C34" s="162"/>
      <c r="D34" s="163"/>
      <c r="E34" s="9"/>
      <c r="F34" s="13"/>
    </row>
    <row r="35" spans="1:6" x14ac:dyDescent="0.25">
      <c r="A35" s="14" t="s">
        <v>30</v>
      </c>
      <c r="B35" s="161" t="s">
        <v>944</v>
      </c>
      <c r="C35" s="162"/>
      <c r="D35" s="163"/>
      <c r="E35" s="9" t="s">
        <v>0</v>
      </c>
      <c r="F35" s="13">
        <v>0</v>
      </c>
    </row>
    <row r="36" spans="1:6" x14ac:dyDescent="0.25">
      <c r="A36" s="14" t="s">
        <v>32</v>
      </c>
      <c r="B36" s="161" t="s">
        <v>871</v>
      </c>
      <c r="C36" s="162"/>
      <c r="D36" s="163"/>
      <c r="E36" s="9" t="s">
        <v>0</v>
      </c>
      <c r="F36" s="13">
        <v>0</v>
      </c>
    </row>
    <row r="37" spans="1:6" x14ac:dyDescent="0.25">
      <c r="A37" s="14">
        <v>2.2799999999999998</v>
      </c>
      <c r="B37" s="176" t="s">
        <v>760</v>
      </c>
      <c r="C37" s="177"/>
      <c r="D37" s="178"/>
      <c r="E37" s="9" t="s">
        <v>0</v>
      </c>
      <c r="F37" s="13">
        <v>0</v>
      </c>
    </row>
    <row r="38" spans="1:6" x14ac:dyDescent="0.25">
      <c r="A38" s="14">
        <v>2.29</v>
      </c>
      <c r="B38" s="176" t="s">
        <v>147</v>
      </c>
      <c r="C38" s="177"/>
      <c r="D38" s="178"/>
      <c r="E38" s="9"/>
      <c r="F38" s="13">
        <v>3672.19</v>
      </c>
    </row>
    <row r="39" spans="1:6" x14ac:dyDescent="0.25">
      <c r="A39" s="14">
        <v>2.2999999999999998</v>
      </c>
      <c r="B39" s="161" t="s">
        <v>36</v>
      </c>
      <c r="C39" s="162"/>
      <c r="D39" s="163"/>
      <c r="E39" s="9"/>
      <c r="F39" s="13">
        <v>-0.17</v>
      </c>
    </row>
    <row r="40" spans="1:6" x14ac:dyDescent="0.25">
      <c r="A40" s="7" t="s">
        <v>37</v>
      </c>
      <c r="B40" s="170" t="s">
        <v>38</v>
      </c>
      <c r="C40" s="171"/>
      <c r="D40" s="172"/>
      <c r="E40" s="19">
        <f>+E8+E7</f>
        <v>74012290.829999998</v>
      </c>
      <c r="F40" s="9" t="s">
        <v>0</v>
      </c>
    </row>
    <row r="41" spans="1:6" x14ac:dyDescent="0.25">
      <c r="A41" s="7" t="s">
        <v>39</v>
      </c>
      <c r="B41" s="173" t="s">
        <v>1245</v>
      </c>
      <c r="C41" s="174"/>
      <c r="D41" s="175"/>
      <c r="E41" s="20">
        <v>38383933.780000001</v>
      </c>
      <c r="F41" s="9" t="s">
        <v>0</v>
      </c>
    </row>
    <row r="42" spans="1:6" x14ac:dyDescent="0.25">
      <c r="A42" s="7"/>
      <c r="B42" s="161" t="s">
        <v>1252</v>
      </c>
      <c r="C42" s="162"/>
      <c r="D42" s="163"/>
      <c r="E42" s="21">
        <v>645</v>
      </c>
      <c r="F42" s="9" t="s">
        <v>0</v>
      </c>
    </row>
    <row r="43" spans="1:6" x14ac:dyDescent="0.25">
      <c r="A43" s="7"/>
      <c r="B43" s="161" t="s">
        <v>199</v>
      </c>
      <c r="C43" s="162"/>
      <c r="D43" s="163"/>
      <c r="E43" s="21">
        <v>3312.85</v>
      </c>
      <c r="F43" s="13"/>
    </row>
    <row r="44" spans="1:6" x14ac:dyDescent="0.25">
      <c r="A44" s="7"/>
      <c r="B44" s="161" t="s">
        <v>1253</v>
      </c>
      <c r="C44" s="162"/>
      <c r="D44" s="163"/>
      <c r="E44" s="21">
        <v>38379975.93</v>
      </c>
      <c r="F44" s="13" t="s">
        <v>0</v>
      </c>
    </row>
    <row r="45" spans="1:6" x14ac:dyDescent="0.25">
      <c r="A45" s="7"/>
      <c r="B45" s="167"/>
      <c r="C45" s="168"/>
      <c r="D45" s="169"/>
      <c r="E45" s="9"/>
      <c r="F45" s="13"/>
    </row>
    <row r="46" spans="1:6" x14ac:dyDescent="0.25">
      <c r="A46" s="7"/>
      <c r="B46" s="161"/>
      <c r="C46" s="162"/>
      <c r="D46" s="163"/>
      <c r="E46" s="9"/>
      <c r="F46" s="13" t="s">
        <v>0</v>
      </c>
    </row>
    <row r="47" spans="1:6" x14ac:dyDescent="0.25">
      <c r="A47" s="7"/>
      <c r="B47" s="161"/>
      <c r="C47" s="162"/>
      <c r="D47" s="163"/>
      <c r="E47" s="9"/>
      <c r="F47" s="13" t="s">
        <v>0</v>
      </c>
    </row>
    <row r="48" spans="1:6" x14ac:dyDescent="0.25">
      <c r="A48" s="7"/>
      <c r="B48" s="161"/>
      <c r="C48" s="162"/>
      <c r="D48" s="163"/>
      <c r="E48" s="9"/>
      <c r="F48" s="13"/>
    </row>
    <row r="49" spans="1:6" x14ac:dyDescent="0.25">
      <c r="A49" s="7"/>
      <c r="B49" s="161"/>
      <c r="C49" s="162"/>
      <c r="D49" s="163"/>
      <c r="E49" s="9"/>
      <c r="F49" s="13"/>
    </row>
    <row r="50" spans="1:6" x14ac:dyDescent="0.25">
      <c r="A50" s="7"/>
      <c r="B50" s="161"/>
      <c r="C50" s="162"/>
      <c r="D50" s="163"/>
      <c r="E50" s="9"/>
      <c r="F50" s="13" t="s">
        <v>0</v>
      </c>
    </row>
    <row r="51" spans="1:6" x14ac:dyDescent="0.25">
      <c r="A51" s="7"/>
      <c r="B51" s="161"/>
      <c r="C51" s="162"/>
      <c r="D51" s="163"/>
      <c r="E51" s="9"/>
      <c r="F51" s="13"/>
    </row>
    <row r="52" spans="1:6" x14ac:dyDescent="0.25">
      <c r="A52" s="7"/>
      <c r="B52" s="161"/>
      <c r="C52" s="162"/>
      <c r="D52" s="163"/>
      <c r="E52" s="9"/>
      <c r="F52" s="13" t="s">
        <v>0</v>
      </c>
    </row>
    <row r="53" spans="1:6" x14ac:dyDescent="0.25">
      <c r="A53" s="7"/>
      <c r="B53" s="161"/>
      <c r="C53" s="162"/>
      <c r="D53" s="163"/>
      <c r="E53" s="9"/>
      <c r="F53" s="13"/>
    </row>
    <row r="54" spans="1:6" x14ac:dyDescent="0.25">
      <c r="A54" s="7"/>
      <c r="B54" s="161"/>
      <c r="C54" s="162"/>
      <c r="D54" s="163"/>
      <c r="E54" s="9"/>
      <c r="F54" s="13"/>
    </row>
    <row r="55" spans="1:6" x14ac:dyDescent="0.25">
      <c r="A55" s="7"/>
      <c r="B55" s="161" t="s">
        <v>0</v>
      </c>
      <c r="C55" s="162"/>
      <c r="D55" s="163"/>
      <c r="E55" s="9" t="s">
        <v>0</v>
      </c>
      <c r="F55" s="13"/>
    </row>
    <row r="56" spans="1:6" x14ac:dyDescent="0.25">
      <c r="A56" s="7"/>
      <c r="B56" s="164" t="s">
        <v>0</v>
      </c>
      <c r="C56" s="165"/>
      <c r="D56" s="166"/>
      <c r="E56" s="9" t="s">
        <v>0</v>
      </c>
      <c r="F56" s="13" t="s">
        <v>0</v>
      </c>
    </row>
    <row r="57" spans="1:6" x14ac:dyDescent="0.25">
      <c r="A57" s="7" t="s">
        <v>0</v>
      </c>
      <c r="B57" s="153" t="s">
        <v>1246</v>
      </c>
      <c r="C57" s="154"/>
      <c r="D57" s="155"/>
      <c r="E57" s="22">
        <f>-E41+E40</f>
        <v>35628357.049999997</v>
      </c>
      <c r="F57" s="22">
        <f>SUM(F7:F56)</f>
        <v>35628357.049999997</v>
      </c>
    </row>
    <row r="58" spans="1:6" x14ac:dyDescent="0.25">
      <c r="A58" s="156" t="s">
        <v>40</v>
      </c>
      <c r="B58" s="157"/>
      <c r="C58" s="157"/>
      <c r="D58" s="157"/>
      <c r="E58" s="23" t="s">
        <v>0</v>
      </c>
      <c r="F58" s="24" t="s">
        <v>0</v>
      </c>
    </row>
    <row r="59" spans="1:6" x14ac:dyDescent="0.25">
      <c r="A59" s="25" t="s">
        <v>7</v>
      </c>
      <c r="B59" s="128" t="s">
        <v>1243</v>
      </c>
      <c r="C59" s="129"/>
      <c r="D59" s="129"/>
      <c r="E59" s="26">
        <v>4017513.85</v>
      </c>
      <c r="F59" s="24"/>
    </row>
    <row r="60" spans="1:6" x14ac:dyDescent="0.25">
      <c r="A60" s="25" t="s">
        <v>8</v>
      </c>
      <c r="B60" s="159" t="s">
        <v>1254</v>
      </c>
      <c r="C60" s="160"/>
      <c r="D60" s="160"/>
      <c r="E60" s="27">
        <v>628264</v>
      </c>
      <c r="F60" s="24" t="s">
        <v>0</v>
      </c>
    </row>
    <row r="61" spans="1:6" x14ac:dyDescent="0.25">
      <c r="A61" s="25"/>
      <c r="B61" s="136"/>
      <c r="C61" s="137"/>
      <c r="D61" s="138"/>
      <c r="E61" s="28"/>
      <c r="F61" s="24" t="s">
        <v>0</v>
      </c>
    </row>
    <row r="62" spans="1:6" x14ac:dyDescent="0.25">
      <c r="A62" s="25" t="s">
        <v>37</v>
      </c>
      <c r="B62" s="128" t="s">
        <v>41</v>
      </c>
      <c r="C62" s="129"/>
      <c r="D62" s="129"/>
      <c r="E62" s="26">
        <f>+E61+E60+E59</f>
        <v>4645777.8499999996</v>
      </c>
      <c r="F62" s="24" t="s">
        <v>0</v>
      </c>
    </row>
    <row r="63" spans="1:6" x14ac:dyDescent="0.25">
      <c r="A63" s="25" t="s">
        <v>39</v>
      </c>
      <c r="B63" s="141" t="s">
        <v>1248</v>
      </c>
      <c r="C63" s="142"/>
      <c r="D63" s="143"/>
      <c r="E63" s="29">
        <v>3429982.26</v>
      </c>
      <c r="F63" s="24"/>
    </row>
    <row r="64" spans="1:6" x14ac:dyDescent="0.25">
      <c r="A64" s="25" t="s">
        <v>0</v>
      </c>
      <c r="B64" s="199" t="s">
        <v>199</v>
      </c>
      <c r="C64" s="200"/>
      <c r="D64" s="201"/>
      <c r="E64" s="28">
        <v>4676.8</v>
      </c>
      <c r="F64" s="24"/>
    </row>
    <row r="65" spans="1:6" x14ac:dyDescent="0.25">
      <c r="A65" s="30"/>
      <c r="B65" s="199" t="s">
        <v>1255</v>
      </c>
      <c r="C65" s="200"/>
      <c r="D65" s="201"/>
      <c r="E65" s="28">
        <v>1069774.44</v>
      </c>
      <c r="F65" s="24" t="s">
        <v>0</v>
      </c>
    </row>
    <row r="66" spans="1:6" x14ac:dyDescent="0.25">
      <c r="A66" s="25" t="s">
        <v>0</v>
      </c>
      <c r="B66" s="150" t="s">
        <v>1256</v>
      </c>
      <c r="C66" s="151"/>
      <c r="D66" s="152"/>
      <c r="E66" s="28">
        <v>2355531.02</v>
      </c>
      <c r="F66" s="24" t="s">
        <v>0</v>
      </c>
    </row>
    <row r="67" spans="1:6" x14ac:dyDescent="0.25">
      <c r="A67" s="25" t="s">
        <v>0</v>
      </c>
      <c r="B67" s="139"/>
      <c r="C67" s="140"/>
      <c r="D67" s="140"/>
      <c r="E67" s="28"/>
      <c r="F67" s="24" t="s">
        <v>0</v>
      </c>
    </row>
    <row r="68" spans="1:6" x14ac:dyDescent="0.25">
      <c r="A68" s="25" t="s">
        <v>0</v>
      </c>
      <c r="B68" s="139"/>
      <c r="C68" s="140"/>
      <c r="D68" s="140"/>
      <c r="E68" s="28"/>
      <c r="F68" s="24" t="s">
        <v>0</v>
      </c>
    </row>
    <row r="69" spans="1:6" x14ac:dyDescent="0.25">
      <c r="A69" s="25"/>
      <c r="B69" s="139"/>
      <c r="C69" s="140"/>
      <c r="D69" s="140"/>
      <c r="E69" s="28"/>
      <c r="F69" s="24" t="s">
        <v>0</v>
      </c>
    </row>
    <row r="70" spans="1:6" x14ac:dyDescent="0.25">
      <c r="A70" s="25"/>
      <c r="B70" s="128"/>
      <c r="C70" s="129"/>
      <c r="D70" s="129"/>
      <c r="E70" s="28"/>
      <c r="F70" s="24" t="s">
        <v>0</v>
      </c>
    </row>
    <row r="71" spans="1:6" x14ac:dyDescent="0.25">
      <c r="A71" s="25"/>
      <c r="B71" s="128"/>
      <c r="C71" s="129"/>
      <c r="D71" s="129"/>
      <c r="E71" s="28"/>
      <c r="F71" s="24" t="s">
        <v>0</v>
      </c>
    </row>
    <row r="72" spans="1:6" x14ac:dyDescent="0.25">
      <c r="A72" s="25"/>
      <c r="B72" s="128"/>
      <c r="C72" s="129"/>
      <c r="D72" s="129"/>
      <c r="E72" s="28"/>
      <c r="F72" s="24" t="s">
        <v>0</v>
      </c>
    </row>
    <row r="73" spans="1:6" x14ac:dyDescent="0.25">
      <c r="A73" s="25"/>
      <c r="B73" s="128"/>
      <c r="C73" s="129"/>
      <c r="D73" s="130"/>
      <c r="E73" s="31"/>
      <c r="F73" s="24"/>
    </row>
    <row r="74" spans="1:6" x14ac:dyDescent="0.25">
      <c r="A74" s="25"/>
      <c r="B74" s="128"/>
      <c r="C74" s="129"/>
      <c r="D74" s="130"/>
      <c r="E74" s="31"/>
      <c r="F74" s="32"/>
    </row>
    <row r="75" spans="1:6" x14ac:dyDescent="0.25">
      <c r="A75" s="25"/>
      <c r="B75" s="136"/>
      <c r="C75" s="137"/>
      <c r="D75" s="138"/>
      <c r="E75" s="31"/>
      <c r="F75" s="24" t="s">
        <v>0</v>
      </c>
    </row>
    <row r="76" spans="1:6" x14ac:dyDescent="0.25">
      <c r="A76" s="25"/>
      <c r="B76" s="128"/>
      <c r="C76" s="129"/>
      <c r="D76" s="130"/>
      <c r="E76" s="31"/>
      <c r="F76" s="32"/>
    </row>
    <row r="77" spans="1:6" x14ac:dyDescent="0.25">
      <c r="A77" s="25"/>
      <c r="B77" s="128"/>
      <c r="C77" s="129"/>
      <c r="D77" s="130"/>
      <c r="E77" s="31"/>
      <c r="F77" s="32"/>
    </row>
    <row r="78" spans="1:6" x14ac:dyDescent="0.25">
      <c r="A78" s="25"/>
      <c r="B78" s="128"/>
      <c r="C78" s="129"/>
      <c r="D78" s="130"/>
      <c r="E78" s="31"/>
      <c r="F78" s="32"/>
    </row>
    <row r="79" spans="1:6" x14ac:dyDescent="0.25">
      <c r="A79" s="25"/>
      <c r="B79" s="128"/>
      <c r="C79" s="129"/>
      <c r="D79" s="130"/>
      <c r="E79" s="31"/>
      <c r="F79" s="32"/>
    </row>
    <row r="80" spans="1:6" x14ac:dyDescent="0.25">
      <c r="A80" s="25"/>
      <c r="B80" s="128"/>
      <c r="C80" s="129"/>
      <c r="D80" s="130"/>
      <c r="E80" s="31"/>
      <c r="F80" s="32"/>
    </row>
    <row r="81" spans="1:6" x14ac:dyDescent="0.25">
      <c r="A81" s="25"/>
      <c r="B81" s="128"/>
      <c r="C81" s="129"/>
      <c r="D81" s="130"/>
      <c r="E81" s="31"/>
      <c r="F81" s="32"/>
    </row>
    <row r="82" spans="1:6" x14ac:dyDescent="0.25">
      <c r="A82" s="25"/>
      <c r="B82" s="128"/>
      <c r="C82" s="129"/>
      <c r="D82" s="130"/>
      <c r="E82" s="31"/>
      <c r="F82" s="32"/>
    </row>
    <row r="83" spans="1:6" x14ac:dyDescent="0.25">
      <c r="A83" s="25"/>
      <c r="B83" s="131" t="s">
        <v>1249</v>
      </c>
      <c r="C83" s="132"/>
      <c r="D83" s="133"/>
      <c r="E83" s="33">
        <f>-E63+E62</f>
        <v>1215795.5899999999</v>
      </c>
      <c r="F83" s="24" t="s">
        <v>0</v>
      </c>
    </row>
    <row r="84" spans="1:6" x14ac:dyDescent="0.25">
      <c r="A84" s="123" t="s">
        <v>42</v>
      </c>
      <c r="B84" s="124"/>
      <c r="C84" s="124"/>
      <c r="D84" s="125"/>
      <c r="E84" s="34"/>
      <c r="F84" s="35"/>
    </row>
    <row r="85" spans="1:6" x14ac:dyDescent="0.25">
      <c r="A85" s="36" t="s">
        <v>43</v>
      </c>
      <c r="B85" s="126" t="s">
        <v>1257</v>
      </c>
      <c r="C85" s="127"/>
      <c r="D85" s="127"/>
      <c r="E85" s="37">
        <v>5821008.7999999998</v>
      </c>
      <c r="F85" s="35"/>
    </row>
    <row r="86" spans="1:6" x14ac:dyDescent="0.25">
      <c r="A86" s="36" t="s">
        <v>8</v>
      </c>
      <c r="B86" s="110" t="s">
        <v>1239</v>
      </c>
      <c r="C86" s="111"/>
      <c r="D86" s="112"/>
      <c r="E86" s="37" t="s">
        <v>0</v>
      </c>
      <c r="F86" s="35"/>
    </row>
    <row r="87" spans="1:6" x14ac:dyDescent="0.25">
      <c r="A87" s="36"/>
      <c r="B87" s="110"/>
      <c r="C87" s="111"/>
      <c r="D87" s="112"/>
      <c r="E87" s="38"/>
      <c r="F87" s="35"/>
    </row>
    <row r="88" spans="1:6" x14ac:dyDescent="0.25">
      <c r="A88" s="36"/>
      <c r="B88" s="110"/>
      <c r="C88" s="111"/>
      <c r="D88" s="112"/>
      <c r="E88" s="38"/>
      <c r="F88" s="35"/>
    </row>
    <row r="89" spans="1:6" ht="23.25" customHeight="1" x14ac:dyDescent="0.25">
      <c r="A89" s="39" t="s">
        <v>37</v>
      </c>
      <c r="B89" s="113" t="s">
        <v>1258</v>
      </c>
      <c r="C89" s="114"/>
      <c r="D89" s="115"/>
      <c r="E89" s="40">
        <v>90000</v>
      </c>
      <c r="F89" s="35"/>
    </row>
    <row r="90" spans="1:6" x14ac:dyDescent="0.25">
      <c r="A90" s="39"/>
      <c r="B90" s="110" t="s">
        <v>1259</v>
      </c>
      <c r="C90" s="111"/>
      <c r="D90" s="111"/>
      <c r="E90" s="38">
        <v>90000</v>
      </c>
      <c r="F90" s="35"/>
    </row>
    <row r="91" spans="1:6" x14ac:dyDescent="0.25">
      <c r="A91" s="39"/>
      <c r="B91" s="110"/>
      <c r="C91" s="111"/>
      <c r="D91" s="111"/>
      <c r="E91" s="37"/>
      <c r="F91" s="35"/>
    </row>
    <row r="92" spans="1:6" x14ac:dyDescent="0.25">
      <c r="A92" s="39"/>
      <c r="B92" s="116" t="s">
        <v>1247</v>
      </c>
      <c r="C92" s="117"/>
      <c r="D92" s="117"/>
      <c r="E92" s="41">
        <v>5731008.7999999998</v>
      </c>
      <c r="F92" s="42"/>
    </row>
    <row r="93" spans="1:6" x14ac:dyDescent="0.25">
      <c r="A93" s="118" t="s">
        <v>46</v>
      </c>
      <c r="B93" s="119"/>
      <c r="C93" s="119"/>
      <c r="D93" s="120"/>
      <c r="E93" s="43"/>
      <c r="F93" s="44"/>
    </row>
    <row r="94" spans="1:6" x14ac:dyDescent="0.25">
      <c r="A94" s="45">
        <v>1</v>
      </c>
      <c r="B94" s="98" t="s">
        <v>1213</v>
      </c>
      <c r="C94" s="99"/>
      <c r="D94" s="100"/>
      <c r="E94" s="43">
        <v>11321.8</v>
      </c>
      <c r="F94" s="44"/>
    </row>
    <row r="95" spans="1:6" x14ac:dyDescent="0.25">
      <c r="A95" s="45"/>
      <c r="B95" s="107" t="s">
        <v>47</v>
      </c>
      <c r="C95" s="108"/>
      <c r="D95" s="109"/>
      <c r="E95" s="46">
        <v>0</v>
      </c>
      <c r="F95" s="44"/>
    </row>
    <row r="96" spans="1:6" x14ac:dyDescent="0.25">
      <c r="A96" s="45"/>
      <c r="B96" s="98" t="s">
        <v>0</v>
      </c>
      <c r="C96" s="99"/>
      <c r="D96" s="100"/>
      <c r="E96" s="47">
        <v>0</v>
      </c>
      <c r="F96" s="44"/>
    </row>
    <row r="97" spans="1:6" x14ac:dyDescent="0.25">
      <c r="A97" s="45"/>
      <c r="B97" s="98"/>
      <c r="C97" s="99"/>
      <c r="D97" s="100"/>
      <c r="E97" s="48"/>
      <c r="F97" s="44"/>
    </row>
    <row r="98" spans="1:6" x14ac:dyDescent="0.25">
      <c r="A98" s="45"/>
      <c r="B98" s="107" t="s">
        <v>48</v>
      </c>
      <c r="C98" s="108"/>
      <c r="D98" s="109"/>
      <c r="E98" s="43"/>
      <c r="F98" s="44"/>
    </row>
    <row r="99" spans="1:6" x14ac:dyDescent="0.25">
      <c r="A99" s="45"/>
      <c r="B99" s="98"/>
      <c r="C99" s="99"/>
      <c r="D99" s="100"/>
      <c r="E99" s="48"/>
      <c r="F99" s="44"/>
    </row>
    <row r="100" spans="1:6" x14ac:dyDescent="0.25">
      <c r="A100" s="49"/>
      <c r="B100" s="98"/>
      <c r="C100" s="99"/>
      <c r="D100" s="100"/>
      <c r="E100" s="50"/>
      <c r="F100" s="44"/>
    </row>
    <row r="101" spans="1:6" x14ac:dyDescent="0.25">
      <c r="A101" s="51"/>
      <c r="B101" s="101" t="s">
        <v>1214</v>
      </c>
      <c r="C101" s="102"/>
      <c r="D101" s="103"/>
      <c r="E101" s="52">
        <v>11321.8</v>
      </c>
      <c r="F101" s="44"/>
    </row>
    <row r="102" spans="1:6" x14ac:dyDescent="0.25">
      <c r="A102" s="104" t="s">
        <v>50</v>
      </c>
      <c r="B102" s="105"/>
      <c r="C102" s="105"/>
      <c r="D102" s="106"/>
      <c r="E102" s="53"/>
      <c r="F102" s="54"/>
    </row>
    <row r="103" spans="1:6" x14ac:dyDescent="0.25">
      <c r="A103" s="55">
        <v>1</v>
      </c>
      <c r="B103" s="86" t="s">
        <v>51</v>
      </c>
      <c r="C103" s="87"/>
      <c r="D103" s="88"/>
      <c r="E103" s="53">
        <v>0</v>
      </c>
      <c r="F103" s="54"/>
    </row>
    <row r="104" spans="1:6" x14ac:dyDescent="0.25">
      <c r="A104" s="55"/>
      <c r="B104" s="89" t="s">
        <v>52</v>
      </c>
      <c r="C104" s="90"/>
      <c r="D104" s="91"/>
      <c r="E104" s="56">
        <v>0</v>
      </c>
      <c r="F104" s="54"/>
    </row>
    <row r="105" spans="1:6" x14ac:dyDescent="0.25">
      <c r="A105" s="55"/>
      <c r="B105" s="86" t="s">
        <v>0</v>
      </c>
      <c r="C105" s="87"/>
      <c r="D105" s="88"/>
      <c r="E105" s="57" t="s">
        <v>0</v>
      </c>
      <c r="F105" s="54"/>
    </row>
    <row r="106" spans="1:6" x14ac:dyDescent="0.25">
      <c r="A106" s="55"/>
      <c r="B106" s="86"/>
      <c r="C106" s="87"/>
      <c r="D106" s="88"/>
      <c r="E106" s="58"/>
      <c r="F106" s="54"/>
    </row>
    <row r="107" spans="1:6" x14ac:dyDescent="0.25">
      <c r="A107" s="55"/>
      <c r="B107" s="89" t="s">
        <v>53</v>
      </c>
      <c r="C107" s="90"/>
      <c r="D107" s="91"/>
      <c r="E107" s="53">
        <v>0</v>
      </c>
      <c r="F107" s="54"/>
    </row>
    <row r="108" spans="1:6" x14ac:dyDescent="0.25">
      <c r="A108" s="55"/>
      <c r="B108" s="86" t="s">
        <v>0</v>
      </c>
      <c r="C108" s="87"/>
      <c r="D108" s="88"/>
      <c r="E108" s="58" t="s">
        <v>0</v>
      </c>
      <c r="F108" s="54"/>
    </row>
    <row r="109" spans="1:6" x14ac:dyDescent="0.25">
      <c r="A109" s="59"/>
      <c r="B109" s="86"/>
      <c r="C109" s="87"/>
      <c r="D109" s="88"/>
      <c r="E109" s="60"/>
      <c r="F109" s="54"/>
    </row>
    <row r="110" spans="1:6" x14ac:dyDescent="0.25">
      <c r="A110" s="61"/>
      <c r="B110" s="92" t="s">
        <v>54</v>
      </c>
      <c r="C110" s="93"/>
      <c r="D110" s="94"/>
      <c r="E110" s="62">
        <v>0</v>
      </c>
      <c r="F110" s="54"/>
    </row>
  </sheetData>
  <mergeCells count="107">
    <mergeCell ref="B10:D10"/>
    <mergeCell ref="B11:D11"/>
    <mergeCell ref="B12:D12"/>
    <mergeCell ref="B13:D13"/>
    <mergeCell ref="B14:D14"/>
    <mergeCell ref="B15:D15"/>
    <mergeCell ref="A4:B4"/>
    <mergeCell ref="D4:E4"/>
    <mergeCell ref="A6:D6"/>
    <mergeCell ref="B7:D7"/>
    <mergeCell ref="B8:D8"/>
    <mergeCell ref="B9:D9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A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82:D82"/>
    <mergeCell ref="B83:D83"/>
    <mergeCell ref="A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A93:D93"/>
    <mergeCell ref="B106:D106"/>
    <mergeCell ref="B107:D107"/>
    <mergeCell ref="B108:D108"/>
    <mergeCell ref="B109:D109"/>
    <mergeCell ref="B110:D110"/>
    <mergeCell ref="B100:D100"/>
    <mergeCell ref="B101:D101"/>
    <mergeCell ref="A102:D102"/>
    <mergeCell ref="B103:D103"/>
    <mergeCell ref="B104:D104"/>
    <mergeCell ref="B105:D10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180</vt:i4>
      </vt:variant>
    </vt:vector>
  </HeadingPairs>
  <TitlesOfParts>
    <vt:vector size="180" baseType="lpstr">
      <vt:lpstr>19.09.2018.</vt:lpstr>
      <vt:lpstr>18.09.2018.</vt:lpstr>
      <vt:lpstr>17.09.2018.</vt:lpstr>
      <vt:lpstr>14.09.2018.</vt:lpstr>
      <vt:lpstr>13.09.2018.</vt:lpstr>
      <vt:lpstr>12.09.2018</vt:lpstr>
      <vt:lpstr>11.09.2018</vt:lpstr>
      <vt:lpstr>10.09.2018</vt:lpstr>
      <vt:lpstr>07.09.2018</vt:lpstr>
      <vt:lpstr>06.09.2018</vt:lpstr>
      <vt:lpstr>05.09.2018</vt:lpstr>
      <vt:lpstr>04.09.2018</vt:lpstr>
      <vt:lpstr>03.09.2018</vt:lpstr>
      <vt:lpstr>31.08.2018</vt:lpstr>
      <vt:lpstr>30.08.2018</vt:lpstr>
      <vt:lpstr>29.08.2018</vt:lpstr>
      <vt:lpstr>28.08.2018</vt:lpstr>
      <vt:lpstr>27.08.2018</vt:lpstr>
      <vt:lpstr>24.08.2018.</vt:lpstr>
      <vt:lpstr>23.08.2018</vt:lpstr>
      <vt:lpstr>22.08.2018</vt:lpstr>
      <vt:lpstr>21.08.2018</vt:lpstr>
      <vt:lpstr>20.08.2018</vt:lpstr>
      <vt:lpstr>17.08.2018</vt:lpstr>
      <vt:lpstr>16.08.2018</vt:lpstr>
      <vt:lpstr>15.08.2018</vt:lpstr>
      <vt:lpstr>14.08.2018</vt:lpstr>
      <vt:lpstr>13.08.2018</vt:lpstr>
      <vt:lpstr>10.08.2018</vt:lpstr>
      <vt:lpstr>09.08.2018</vt:lpstr>
      <vt:lpstr>08.08.2018</vt:lpstr>
      <vt:lpstr>07.08.2018</vt:lpstr>
      <vt:lpstr>06.08.2018</vt:lpstr>
      <vt:lpstr>03.08.2018.</vt:lpstr>
      <vt:lpstr>02.08.2018</vt:lpstr>
      <vt:lpstr>01.08.2018.</vt:lpstr>
      <vt:lpstr>31.07.2018.</vt:lpstr>
      <vt:lpstr>30.07.2018.</vt:lpstr>
      <vt:lpstr>27.07.2018.</vt:lpstr>
      <vt:lpstr>26.07.2018</vt:lpstr>
      <vt:lpstr>25.07.2018.</vt:lpstr>
      <vt:lpstr>24.07.2018.</vt:lpstr>
      <vt:lpstr>23.07.2018.</vt:lpstr>
      <vt:lpstr>20.07.2018.</vt:lpstr>
      <vt:lpstr>19.07.2018</vt:lpstr>
      <vt:lpstr>18.07.2018.</vt:lpstr>
      <vt:lpstr>17.07.2018.</vt:lpstr>
      <vt:lpstr>16.07.2018.</vt:lpstr>
      <vt:lpstr>13.07.2018.</vt:lpstr>
      <vt:lpstr>12.07.2018.</vt:lpstr>
      <vt:lpstr>11.07.2018.</vt:lpstr>
      <vt:lpstr>10.07.2018.</vt:lpstr>
      <vt:lpstr>09.07.2018.</vt:lpstr>
      <vt:lpstr>06.07.2018</vt:lpstr>
      <vt:lpstr>05.07.2018.</vt:lpstr>
      <vt:lpstr>04.07.2018</vt:lpstr>
      <vt:lpstr>03.07.2018.</vt:lpstr>
      <vt:lpstr>02.07.2018.</vt:lpstr>
      <vt:lpstr>29.06.2018</vt:lpstr>
      <vt:lpstr>28.06.2018</vt:lpstr>
      <vt:lpstr>27.06.2018</vt:lpstr>
      <vt:lpstr>26.06.2018</vt:lpstr>
      <vt:lpstr>25.06.2018</vt:lpstr>
      <vt:lpstr>22.06.2018.</vt:lpstr>
      <vt:lpstr>21.06.2018</vt:lpstr>
      <vt:lpstr>20.06.2018.</vt:lpstr>
      <vt:lpstr>19.06.2018.</vt:lpstr>
      <vt:lpstr>18.06.2018.</vt:lpstr>
      <vt:lpstr>15.06.2018</vt:lpstr>
      <vt:lpstr>14.06.2018</vt:lpstr>
      <vt:lpstr>13.06.2018.</vt:lpstr>
      <vt:lpstr>12.06.2018.</vt:lpstr>
      <vt:lpstr>11.06.2018</vt:lpstr>
      <vt:lpstr>08.06.2018.</vt:lpstr>
      <vt:lpstr>07.06.2018.</vt:lpstr>
      <vt:lpstr>06.06.2018</vt:lpstr>
      <vt:lpstr>05.06.2018.</vt:lpstr>
      <vt:lpstr>04.06.2018.</vt:lpstr>
      <vt:lpstr>01.06.2018</vt:lpstr>
      <vt:lpstr>31.05.2018.</vt:lpstr>
      <vt:lpstr>30.05.2018.</vt:lpstr>
      <vt:lpstr>29.05.2018</vt:lpstr>
      <vt:lpstr>28.05.2018.</vt:lpstr>
      <vt:lpstr>25.05.2018.</vt:lpstr>
      <vt:lpstr>24.05.2018.</vt:lpstr>
      <vt:lpstr>23.05.2018.</vt:lpstr>
      <vt:lpstr>22.05.2018.</vt:lpstr>
      <vt:lpstr>21.05.2018.</vt:lpstr>
      <vt:lpstr>18.05.2018.</vt:lpstr>
      <vt:lpstr>17.05.2018.</vt:lpstr>
      <vt:lpstr>16.05.2018.</vt:lpstr>
      <vt:lpstr>15.05.2018.</vt:lpstr>
      <vt:lpstr>14.05.2018.</vt:lpstr>
      <vt:lpstr>11.05.2018.</vt:lpstr>
      <vt:lpstr>10.05.2018</vt:lpstr>
      <vt:lpstr>09.05.2018.</vt:lpstr>
      <vt:lpstr>08.05.2018.</vt:lpstr>
      <vt:lpstr>07.05.2018.</vt:lpstr>
      <vt:lpstr>04.05.2018.</vt:lpstr>
      <vt:lpstr>03.05.2018.</vt:lpstr>
      <vt:lpstr>30.04.2018</vt:lpstr>
      <vt:lpstr>27.04.2018.</vt:lpstr>
      <vt:lpstr>26.04.2018.</vt:lpstr>
      <vt:lpstr>25.04.2018.</vt:lpstr>
      <vt:lpstr>24.04.2018.</vt:lpstr>
      <vt:lpstr>23.04.2018.</vt:lpstr>
      <vt:lpstr>20.04.2018</vt:lpstr>
      <vt:lpstr>19.04.2018</vt:lpstr>
      <vt:lpstr>18.04.2018</vt:lpstr>
      <vt:lpstr>17.04.2018</vt:lpstr>
      <vt:lpstr>16.04.2018</vt:lpstr>
      <vt:lpstr>13.04.2018</vt:lpstr>
      <vt:lpstr>12.04.2018</vt:lpstr>
      <vt:lpstr>11.04.2018</vt:lpstr>
      <vt:lpstr>10.04.2018</vt:lpstr>
      <vt:lpstr>05.04.2018.</vt:lpstr>
      <vt:lpstr>04.04.2018.</vt:lpstr>
      <vt:lpstr>03.04.2018.</vt:lpstr>
      <vt:lpstr>02.04.2018.</vt:lpstr>
      <vt:lpstr>30.03.2018.</vt:lpstr>
      <vt:lpstr>29.03.2018.</vt:lpstr>
      <vt:lpstr>28.03.2018.</vt:lpstr>
      <vt:lpstr>27.03.2018.</vt:lpstr>
      <vt:lpstr>26.03.2018.</vt:lpstr>
      <vt:lpstr>23.03.2018.</vt:lpstr>
      <vt:lpstr>22.03.2018.</vt:lpstr>
      <vt:lpstr>21.03.2018.</vt:lpstr>
      <vt:lpstr>20.03.2018.</vt:lpstr>
      <vt:lpstr>19.03.2018.</vt:lpstr>
      <vt:lpstr>16.03.2018.</vt:lpstr>
      <vt:lpstr>15.03.2018.</vt:lpstr>
      <vt:lpstr>14.03.2018.</vt:lpstr>
      <vt:lpstr>13.03.2018.</vt:lpstr>
      <vt:lpstr>12.03.2018.</vt:lpstr>
      <vt:lpstr>09.03.2018.</vt:lpstr>
      <vt:lpstr>08.03.2018.</vt:lpstr>
      <vt:lpstr>07.03.2018.</vt:lpstr>
      <vt:lpstr>06.03.2018.</vt:lpstr>
      <vt:lpstr>05.03.2018.</vt:lpstr>
      <vt:lpstr>02.03.2018</vt:lpstr>
      <vt:lpstr>01.03.2018.</vt:lpstr>
      <vt:lpstr>28.02.2018.</vt:lpstr>
      <vt:lpstr>27.02.2018.</vt:lpstr>
      <vt:lpstr>26.02.2018.</vt:lpstr>
      <vt:lpstr>23.02.2018.</vt:lpstr>
      <vt:lpstr>22.02.2018.</vt:lpstr>
      <vt:lpstr>21.02.2018.</vt:lpstr>
      <vt:lpstr>20.02.2018.</vt:lpstr>
      <vt:lpstr>19.02.2018</vt:lpstr>
      <vt:lpstr>14.02.2018.</vt:lpstr>
      <vt:lpstr>13.02.2018.</vt:lpstr>
      <vt:lpstr>12.02.2018.</vt:lpstr>
      <vt:lpstr>09.02.2018.</vt:lpstr>
      <vt:lpstr>08.02.2018.</vt:lpstr>
      <vt:lpstr>07.02.2018.</vt:lpstr>
      <vt:lpstr>06.02.2018.</vt:lpstr>
      <vt:lpstr>05.02.2018.</vt:lpstr>
      <vt:lpstr>02.02.2018.</vt:lpstr>
      <vt:lpstr>01.02.2018.</vt:lpstr>
      <vt:lpstr>31.01.2018</vt:lpstr>
      <vt:lpstr>30.01.2018</vt:lpstr>
      <vt:lpstr>27.01.2018</vt:lpstr>
      <vt:lpstr>26.01.2018.</vt:lpstr>
      <vt:lpstr>25.01.2018.</vt:lpstr>
      <vt:lpstr>24.01.2018.</vt:lpstr>
      <vt:lpstr>23.01.2018.</vt:lpstr>
      <vt:lpstr>20.01.2018.</vt:lpstr>
      <vt:lpstr>19.01.2018.</vt:lpstr>
      <vt:lpstr>18.01.2018.</vt:lpstr>
      <vt:lpstr>17.01.2018.</vt:lpstr>
      <vt:lpstr>16.01.2018.</vt:lpstr>
      <vt:lpstr>15.01.2018</vt:lpstr>
      <vt:lpstr>12.01.2018.</vt:lpstr>
      <vt:lpstr>11.01.2018.</vt:lpstr>
      <vt:lpstr>10.01.2018</vt:lpstr>
      <vt:lpstr>09.01.2018.</vt:lpstr>
      <vt:lpstr>08.01.2018.</vt:lpstr>
      <vt:lpstr>05.01.2018.</vt:lpstr>
      <vt:lpstr>04.01.2018.</vt:lpstr>
      <vt:lpstr>03.01.2018.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Dubravka</dc:creator>
  <cp:lastModifiedBy>Dubravka</cp:lastModifiedBy>
  <cp:lastPrinted>2018-09-10T06:24:05Z</cp:lastPrinted>
  <dcterms:created xsi:type="dcterms:W3CDTF">2018-01-03T06:25:56Z</dcterms:created>
  <dcterms:modified xsi:type="dcterms:W3CDTF">2018-09-19T05:59:00Z</dcterms:modified>
</cp:coreProperties>
</file>