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65" windowWidth="14805" windowHeight="7050"/>
  </bookViews>
  <sheets>
    <sheet name="План прих.и прим.2019.г" sheetId="8" r:id="rId1"/>
    <sheet name="Sheet2" sheetId="2" r:id="rId2"/>
    <sheet name="Sheet3" sheetId="3" r:id="rId3"/>
  </sheets>
  <definedNames>
    <definedName name="_xlnm.Print_Titles" localSheetId="0">'План прих.и прим.2019.г'!$7:$10</definedName>
  </definedNames>
  <calcPr calcId="152511"/>
</workbook>
</file>

<file path=xl/calcChain.xml><?xml version="1.0" encoding="utf-8"?>
<calcChain xmlns="http://schemas.openxmlformats.org/spreadsheetml/2006/main">
  <c r="H33" i="8" l="1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7" i="8"/>
  <c r="H59" i="8"/>
  <c r="H61" i="8"/>
  <c r="G56" i="8" l="1"/>
  <c r="G32" i="8"/>
  <c r="G58" i="8"/>
  <c r="G34" i="8"/>
  <c r="G60" i="8"/>
  <c r="F32" i="8"/>
  <c r="F58" i="8"/>
  <c r="F34" i="8"/>
  <c r="F56" i="8"/>
  <c r="H34" i="8" l="1"/>
  <c r="H32" i="8"/>
  <c r="H58" i="8"/>
  <c r="H56" i="8"/>
  <c r="G30" i="8"/>
  <c r="G22" i="8"/>
  <c r="G12" i="8"/>
  <c r="E12" i="8"/>
  <c r="E22" i="8"/>
  <c r="E30" i="8"/>
  <c r="E11" i="8" l="1"/>
  <c r="E66" i="8" s="1"/>
  <c r="E68" i="8" s="1"/>
  <c r="G11" i="8"/>
  <c r="D60" i="8"/>
  <c r="G66" i="8" l="1"/>
  <c r="G68" i="8" l="1"/>
  <c r="F65" i="8"/>
  <c r="H65" i="8" s="1"/>
  <c r="F13" i="8" l="1"/>
  <c r="H13" i="8" s="1"/>
  <c r="F14" i="8"/>
  <c r="H14" i="8" s="1"/>
  <c r="F15" i="8"/>
  <c r="H15" i="8" s="1"/>
  <c r="F16" i="8"/>
  <c r="H16" i="8" s="1"/>
  <c r="F17" i="8"/>
  <c r="H17" i="8" s="1"/>
  <c r="F18" i="8"/>
  <c r="H18" i="8" s="1"/>
  <c r="F19" i="8"/>
  <c r="H19" i="8" s="1"/>
  <c r="F20" i="8"/>
  <c r="H20" i="8" s="1"/>
  <c r="F21" i="8"/>
  <c r="H21" i="8" s="1"/>
  <c r="F23" i="8"/>
  <c r="H23" i="8" s="1"/>
  <c r="F24" i="8"/>
  <c r="H24" i="8" s="1"/>
  <c r="F25" i="8"/>
  <c r="H25" i="8" s="1"/>
  <c r="F26" i="8"/>
  <c r="H26" i="8" s="1"/>
  <c r="F27" i="8"/>
  <c r="H27" i="8" s="1"/>
  <c r="F28" i="8"/>
  <c r="H28" i="8" s="1"/>
  <c r="F29" i="8"/>
  <c r="H29" i="8" s="1"/>
  <c r="F31" i="8"/>
  <c r="H31" i="8" s="1"/>
  <c r="F62" i="8"/>
  <c r="H62" i="8" s="1"/>
  <c r="F63" i="8"/>
  <c r="H63" i="8" s="1"/>
  <c r="F64" i="8"/>
  <c r="H64" i="8" s="1"/>
  <c r="F60" i="8"/>
  <c r="H60" i="8" s="1"/>
  <c r="D66" i="8" l="1"/>
  <c r="F30" i="8" l="1"/>
  <c r="H30" i="8" s="1"/>
  <c r="F22" i="8"/>
  <c r="H22" i="8" s="1"/>
  <c r="F12" i="8" l="1"/>
  <c r="H12" i="8" s="1"/>
  <c r="F11" i="8" l="1"/>
  <c r="F66" i="8" l="1"/>
  <c r="H11" i="8"/>
  <c r="D68" i="8"/>
  <c r="F68" i="8" l="1"/>
  <c r="H68" i="8" s="1"/>
  <c r="H66" i="8"/>
</calcChain>
</file>

<file path=xl/sharedStrings.xml><?xml version="1.0" encoding="utf-8"?>
<sst xmlns="http://schemas.openxmlformats.org/spreadsheetml/2006/main" count="173" uniqueCount="172">
  <si>
    <t>ВРСТА ПРИХОДА</t>
  </si>
  <si>
    <t>Лекови у здравственој установи</t>
  </si>
  <si>
    <t xml:space="preserve">Исхрана </t>
  </si>
  <si>
    <t xml:space="preserve">Накнада за финансирање инвалидних лица </t>
  </si>
  <si>
    <t>Јубиларне награде</t>
  </si>
  <si>
    <t>Отпремнине за одлазак у пензију</t>
  </si>
  <si>
    <t>1.1.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</si>
  <si>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</si>
  <si>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</si>
  <si>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</si>
  <si>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</si>
  <si>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</si>
  <si>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</si>
  <si>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</si>
  <si>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</si>
  <si>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Цитостатици са Листе лекова</t>
  </si>
  <si>
    <t>Остали уградни материјал</t>
  </si>
  <si>
    <t>Приход од имовине који припада имаоцима полиса осигурања</t>
  </si>
  <si>
    <t>2.</t>
  </si>
  <si>
    <t>2.1.</t>
  </si>
  <si>
    <t>3.</t>
  </si>
  <si>
    <t>3.1.</t>
  </si>
  <si>
    <t>4.</t>
  </si>
  <si>
    <t>5.</t>
  </si>
  <si>
    <t>6.</t>
  </si>
  <si>
    <t>6.1.</t>
  </si>
  <si>
    <t>I</t>
  </si>
  <si>
    <t>II</t>
  </si>
  <si>
    <t>III</t>
  </si>
  <si>
    <t>Остали приходи</t>
  </si>
  <si>
    <t>УКУПНИ ПРИХОДИ И ПРИМАЊА (I+II)</t>
  </si>
  <si>
    <t xml:space="preserve">Р.бр. </t>
  </si>
  <si>
    <t>Текући добровољни трансфери од физичких и правних лица ( донације)</t>
  </si>
  <si>
    <t xml:space="preserve">Накнада погребних трошкова </t>
  </si>
  <si>
    <t>07Б</t>
  </si>
  <si>
    <t>Конто-економска класификација/КПП</t>
  </si>
  <si>
    <t>07Д</t>
  </si>
  <si>
    <t>Крв и лабилни продукти од крви</t>
  </si>
  <si>
    <t>07И</t>
  </si>
  <si>
    <t>07Ј</t>
  </si>
  <si>
    <t>07Т</t>
  </si>
  <si>
    <t>07Г</t>
  </si>
  <si>
    <t>1.1.5.</t>
  </si>
  <si>
    <t>1.1.6.</t>
  </si>
  <si>
    <t>1.1.7.</t>
  </si>
  <si>
    <t>1.1.8.</t>
  </si>
  <si>
    <t>1.1.9.</t>
  </si>
  <si>
    <t>Накнада за рад (1.1.1.-1.1.9.)</t>
  </si>
  <si>
    <t>073</t>
  </si>
  <si>
    <t>084</t>
  </si>
  <si>
    <t>076</t>
  </si>
  <si>
    <t>958</t>
  </si>
  <si>
    <t>7811111</t>
  </si>
  <si>
    <t>Лекови ван Листе</t>
  </si>
  <si>
    <t>УКУПНА ПРИМАЊА</t>
  </si>
  <si>
    <t>Превоз запослених</t>
  </si>
  <si>
    <t>745161</t>
  </si>
  <si>
    <t xml:space="preserve">Остали мешовити и неодр.приходи </t>
  </si>
  <si>
    <t>Мирјана Радовић, дипл ецц</t>
  </si>
  <si>
    <t>74237324</t>
  </si>
  <si>
    <t>5.1.</t>
  </si>
  <si>
    <t>1.2.4.</t>
  </si>
  <si>
    <t>1.2.5.</t>
  </si>
  <si>
    <t>1.2.6.</t>
  </si>
  <si>
    <t>1.3.</t>
  </si>
  <si>
    <t>Партиципација</t>
  </si>
  <si>
    <t xml:space="preserve">ТРАНСФЕРИ ИЗМЕЂУ БУЏЕТСКИХ КОРИСНИКА НА ИСТОМ НИВОУ - РЕПУБЛИЧКИ ФОНД ЗА ЗДРАВСТВЕНО ОСИГУРАЊЕ (1.1.+1.2.+1.3.) </t>
  </si>
  <si>
    <t>Медицинска средства (1.2.1.-1.2.6.)</t>
  </si>
  <si>
    <t>781111</t>
  </si>
  <si>
    <t>ПРИХОДИ ОД ИМОВИНЕ (2.1.)</t>
  </si>
  <si>
    <t>Приходи од закупа од стране тржишних организација у корист РФЗО</t>
  </si>
  <si>
    <t>742122</t>
  </si>
  <si>
    <t>74237301</t>
  </si>
  <si>
    <t>Приходи од прекида трудноће из немед разлога</t>
  </si>
  <si>
    <t>74237302</t>
  </si>
  <si>
    <t>Приходи од болничког лечења</t>
  </si>
  <si>
    <t>74237303</t>
  </si>
  <si>
    <t>Приходи од прегледа</t>
  </si>
  <si>
    <t>74237304</t>
  </si>
  <si>
    <t>Приходи од апартмана</t>
  </si>
  <si>
    <t>74237305</t>
  </si>
  <si>
    <t>Приходи од лабораторијских услуга</t>
  </si>
  <si>
    <t>Приходи од вапоризације кондилома</t>
  </si>
  <si>
    <t>74237310</t>
  </si>
  <si>
    <t>Приходи од гинеколошких операција</t>
  </si>
  <si>
    <t>74237311</t>
  </si>
  <si>
    <t>Приходи од интервенција</t>
  </si>
  <si>
    <t>74237312</t>
  </si>
  <si>
    <t>Приходи од доп осиг-Делта Ђенерали</t>
  </si>
  <si>
    <t>74237313</t>
  </si>
  <si>
    <t>Приходи од доп осиг-Уника</t>
  </si>
  <si>
    <t>74237314</t>
  </si>
  <si>
    <t>Приходи од порођаја страни држављани</t>
  </si>
  <si>
    <t>74237320</t>
  </si>
  <si>
    <t>Приходи од матичних ћелија</t>
  </si>
  <si>
    <t>74237323</t>
  </si>
  <si>
    <t>Приходи од доп осиг-Wiener stadische</t>
  </si>
  <si>
    <t>74237326</t>
  </si>
  <si>
    <t>Приходи од доп осиг-Cigna/Vanbreda</t>
  </si>
  <si>
    <t>74237327</t>
  </si>
  <si>
    <t>Приходи од акредитованих курсева</t>
  </si>
  <si>
    <t>74237390</t>
  </si>
  <si>
    <t>Приходи од  фонда здравства Брчко дистрикта</t>
  </si>
  <si>
    <t>Приходи од  Фонда здравства Црна Гора</t>
  </si>
  <si>
    <t>Приходи од  Фонда здравства Републике Српске</t>
  </si>
  <si>
    <t>74237393</t>
  </si>
  <si>
    <t>74237328</t>
  </si>
  <si>
    <t>744121</t>
  </si>
  <si>
    <t>Приходи од ХП налаза</t>
  </si>
  <si>
    <t>79111102</t>
  </si>
  <si>
    <t>Министарство здравља ( инвестиције и опрема)</t>
  </si>
  <si>
    <t>79111103</t>
  </si>
  <si>
    <t>79111105</t>
  </si>
  <si>
    <t>Министарство здравља лечење азиланата</t>
  </si>
  <si>
    <t>Министарство правде средства опортунитета</t>
  </si>
  <si>
    <t>7911112</t>
  </si>
  <si>
    <t>79111101</t>
  </si>
  <si>
    <t>Пројекат Министарства здравља '' Подршка дојењу''</t>
  </si>
  <si>
    <t>Министарство здравља лечење неосигураних лица</t>
  </si>
  <si>
    <t>74237308</t>
  </si>
  <si>
    <t>732100</t>
  </si>
  <si>
    <t>732121</t>
  </si>
  <si>
    <t>Текуће донације од међунар орг. Уницеф</t>
  </si>
  <si>
    <t>4.1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</si>
  <si>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</si>
  <si>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</si>
  <si>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</si>
  <si>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</si>
  <si>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</si>
  <si>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</si>
  <si>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</si>
  <si>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</si>
  <si>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</si>
  <si>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</si>
  <si>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</si>
  <si>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</si>
  <si>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</si>
  <si>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</si>
  <si>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</si>
  <si>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</si>
  <si>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</si>
  <si>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</si>
  <si>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</si>
  <si>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</si>
  <si>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ПРИХОДИ ОД ПРОДАЈЕ ДОБАРА И УСЛУГА (4.1.-4.21.)</t>
  </si>
  <si>
    <t>ДОНАЦИЈЕ И ПОМОЋИ ОД МЕЂУНАРОДНИХ ОРГ.( 3.1.)</t>
  </si>
  <si>
    <t>ДОБРОВОЉНИ ТРАНСФЕРИ ОД ФИЗИЧКИХ И ПРАВНИХ ЛИЦА (5.1.)</t>
  </si>
  <si>
    <t xml:space="preserve">МЕШОВИТИ И НЕОДРЕЂЕНИ ПРИХОДИ (6.1.)          </t>
  </si>
  <si>
    <t>7.</t>
  </si>
  <si>
    <t>7.1.</t>
  </si>
  <si>
    <t>7.2.</t>
  </si>
  <si>
    <t>ПРИХОДИ ИЗ БУЏЕТА (7.1.-7.5.)</t>
  </si>
  <si>
    <t>7.3.</t>
  </si>
  <si>
    <t>7.4.</t>
  </si>
  <si>
    <t>7.5.</t>
  </si>
  <si>
    <t>УКУПНО ТЕКУЋИ ПРИХОДИ (1+2+3+4+5+6+7)</t>
  </si>
  <si>
    <t>1.</t>
  </si>
  <si>
    <t>ПЛАН  ПРИХОДА  И  ПРИМАЊА ЗА 2019.годину- ДРУГИ  РЕБАЛАНС ЗА 2019.годину</t>
  </si>
  <si>
    <t>Плате ( са ДСГ учинком за трећи квартал 2019.г)</t>
  </si>
  <si>
    <t>5=4/3</t>
  </si>
  <si>
    <t>07А, В34</t>
  </si>
  <si>
    <t>07Ц, В32</t>
  </si>
  <si>
    <t>07Е, В33</t>
  </si>
  <si>
    <t>Енергенти ( фиксни и вариј део по ДСГ учинку)</t>
  </si>
  <si>
    <t xml:space="preserve">071,В30 </t>
  </si>
  <si>
    <t xml:space="preserve">085,В31 </t>
  </si>
  <si>
    <t>Материјални трошкови и остали трошкови              ( фиксни и вариј део по ДСГ учинку)</t>
  </si>
  <si>
    <t>% остварења плана прихода за 2019.г</t>
  </si>
  <si>
    <t>Санитетски и медицински потрошни материјал( фиксни и варија део по ДСГ учинку)</t>
  </si>
  <si>
    <t>ТАБЕЛА 1</t>
  </si>
  <si>
    <t>I ОСТВАРЕЊЕ ПЛАНА  ПРИХОДИ И ПРИМАЊА ЗА 2019.г</t>
  </si>
  <si>
    <t>ОСТВАРЕЊЕ  ПРИХОДА  И  ПРИМАЊА У ПЕРИОДУ 01.01.-31.12. 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</si>
</sst>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zoomScaleNormal="100" zoomScaleSheetLayoutView="100" workbookViewId="0">
      <selection activeCell="K9" sqref="K9"/>
    </sheetView>
  </sheetViews>
  <sheetFormatPr defaultRowHeight="15" x14ac:dyDescent="0.25"/>
  <cols>
    <col min="1" max="1" width="6.7109375" style="3" customWidth="1"/>
    <col min="2" max="2" width="15.42578125" style="14" customWidth="1"/>
    <col min="3" max="3" width="46.42578125" style="3" customWidth="1"/>
    <col min="4" max="4" width="18.85546875" style="3" hidden="1" customWidth="1"/>
    <col min="5" max="5" width="10.140625" style="4" hidden="1" customWidth="1"/>
    <col min="6" max="6" width="16.5703125" style="3" customWidth="1"/>
    <col min="7" max="7" width="14.85546875" style="3" customWidth="1"/>
    <col min="8" max="8" width="12.140625" style="3" customWidth="1"/>
    <col min="9" max="9" width="10.140625" style="3" bestFit="1" customWidth="1"/>
    <col min="10" max="10" width="15.42578125" style="3" bestFit="1" customWidth="1"/>
    <col min="11" max="11" width="18" style="3" bestFit="1" customWidth="1"/>
    <col min="12" max="16384" width="9.140625" style="3"/>
  </cols>
  <sheetData>
    <row r="1" spans="1:10" ht="15.75" thickBot="1" x14ac:dyDescent="0.3">
      <c r="A1" s="7"/>
      <c r="B1" s="54"/>
      <c r="C1" s="7"/>
      <c r="D1" s="7"/>
      <c r="E1" s="8"/>
      <c r="F1" s="7"/>
      <c r="G1" s="7"/>
      <c r="H1" s="7"/>
    </row>
    <row r="2" spans="1:10" ht="16.5" thickBot="1" x14ac:dyDescent="0.3">
      <c r="A2" s="7"/>
      <c r="B2" s="5"/>
      <c r="C2" s="6"/>
      <c r="D2" s="7"/>
      <c r="E2" s="8"/>
      <c r="F2" s="55"/>
      <c r="G2" s="69" t="s">
        <v>169</v>
      </c>
      <c r="H2" s="70"/>
    </row>
    <row r="3" spans="1:10" ht="15.75" x14ac:dyDescent="0.25">
      <c r="A3" s="7"/>
      <c r="B3" s="5"/>
      <c r="C3" s="6"/>
      <c r="D3" s="7"/>
      <c r="E3" s="8"/>
      <c r="F3" s="5"/>
      <c r="G3" s="5"/>
      <c r="H3" s="5"/>
    </row>
    <row r="4" spans="1:10" ht="14.25" customHeight="1" x14ac:dyDescent="0.25">
      <c r="B4" s="64" t="s">
        <v>170</v>
      </c>
      <c r="C4" s="64"/>
      <c r="D4" s="64"/>
      <c r="E4" s="64"/>
      <c r="F4" s="64"/>
    </row>
    <row r="5" spans="1:10" ht="4.5" hidden="1" customHeight="1" thickBot="1" x14ac:dyDescent="0.3">
      <c r="B5" s="5"/>
      <c r="C5" s="9"/>
      <c r="D5" s="9"/>
      <c r="E5" s="9"/>
      <c r="F5" s="9"/>
    </row>
    <row r="6" spans="1:10" ht="21" customHeight="1" thickBot="1" x14ac:dyDescent="0.3">
      <c r="B6" s="5"/>
      <c r="C6" s="9"/>
      <c r="D6" s="9"/>
      <c r="E6" s="9"/>
      <c r="F6" s="9"/>
    </row>
    <row r="7" spans="1:10" ht="33" customHeight="1" x14ac:dyDescent="0.25">
      <c r="A7" s="56" t="s">
        <v>31</v>
      </c>
      <c r="B7" s="58" t="s">
        <v>35</v>
      </c>
      <c r="C7" s="60" t="s">
        <v>0</v>
      </c>
      <c r="D7" s="58" t="s">
        <v>157</v>
      </c>
      <c r="E7" s="58"/>
      <c r="F7" s="58"/>
      <c r="G7" s="60" t="s">
        <v>171</v>
      </c>
      <c r="H7" s="66" t="s">
        <v>167</v>
      </c>
    </row>
    <row r="8" spans="1:10" ht="5.25" hidden="1" customHeight="1" thickBot="1" x14ac:dyDescent="0.3">
      <c r="A8" s="57"/>
      <c r="B8" s="59"/>
      <c r="C8" s="61"/>
      <c r="D8" s="59"/>
      <c r="E8" s="59"/>
      <c r="F8" s="59"/>
      <c r="G8" s="61"/>
      <c r="H8" s="67"/>
    </row>
    <row r="9" spans="1:10" ht="50.25" customHeight="1" x14ac:dyDescent="0.25">
      <c r="A9" s="57"/>
      <c r="B9" s="59"/>
      <c r="C9" s="62"/>
      <c r="D9" s="59"/>
      <c r="E9" s="59"/>
      <c r="F9" s="59"/>
      <c r="G9" s="62"/>
      <c r="H9" s="68"/>
    </row>
    <row r="10" spans="1:10" s="17" customFormat="1" ht="11.25" x14ac:dyDescent="0.25">
      <c r="A10" s="42">
        <v>0</v>
      </c>
      <c r="B10" s="18">
        <v>1</v>
      </c>
      <c r="C10" s="18">
        <v>2</v>
      </c>
      <c r="D10" s="18">
        <v>3</v>
      </c>
      <c r="E10" s="19">
        <v>4</v>
      </c>
      <c r="F10" s="18">
        <v>3</v>
      </c>
      <c r="G10" s="40">
        <v>4</v>
      </c>
      <c r="H10" s="43" t="s">
        <v>159</v>
      </c>
    </row>
    <row r="11" spans="1:10" s="11" customFormat="1" ht="38.25" x14ac:dyDescent="0.25">
      <c r="A11" s="44" t="s">
        <v>156</v>
      </c>
      <c r="B11" s="28">
        <v>781000</v>
      </c>
      <c r="C11" s="2" t="s">
        <v>66</v>
      </c>
      <c r="D11" s="22"/>
      <c r="E11" s="22">
        <f>SUM(E12+E22+E29)</f>
        <v>1601300690</v>
      </c>
      <c r="F11" s="38">
        <f t="shared" ref="F11:F31" si="0">SUM(D11:E11)</f>
        <v>1601300690</v>
      </c>
      <c r="G11" s="38">
        <f>SUM(G12+G22+G29)</f>
        <v>1556893477</v>
      </c>
      <c r="H11" s="52">
        <f>SUM(G11/F11*100)</f>
        <v>97.226803605511464</v>
      </c>
    </row>
    <row r="12" spans="1:10" s="11" customFormat="1" x14ac:dyDescent="0.25">
      <c r="A12" s="44" t="s">
        <v>6</v>
      </c>
      <c r="B12" s="29" t="s">
        <v>68</v>
      </c>
      <c r="C12" s="21" t="s">
        <v>47</v>
      </c>
      <c r="D12" s="22"/>
      <c r="E12" s="22">
        <f>SUM(E13:E21)</f>
        <v>1243502770</v>
      </c>
      <c r="F12" s="38">
        <f t="shared" si="0"/>
        <v>1243502770</v>
      </c>
      <c r="G12" s="38">
        <f>SUM(G13:G21)</f>
        <v>1213123533</v>
      </c>
      <c r="H12" s="52">
        <f t="shared" ref="H12:H68" si="1">SUM(G12/F12*100)</f>
        <v>97.556962659600671</v>
      </c>
      <c r="J12" s="12"/>
    </row>
    <row r="13" spans="1:10" s="11" customFormat="1" ht="24" customHeight="1" x14ac:dyDescent="0.25">
      <c r="A13" s="45" t="s">
        <v>7</v>
      </c>
      <c r="B13" s="30" t="s">
        <v>160</v>
      </c>
      <c r="C13" s="23" t="s">
        <v>158</v>
      </c>
      <c r="D13" s="24"/>
      <c r="E13" s="24">
        <v>898431159</v>
      </c>
      <c r="F13" s="39">
        <f t="shared" si="0"/>
        <v>898431159</v>
      </c>
      <c r="G13" s="39">
        <v>890681411</v>
      </c>
      <c r="H13" s="51">
        <f t="shared" si="1"/>
        <v>99.137413265071316</v>
      </c>
    </row>
    <row r="14" spans="1:10" s="11" customFormat="1" ht="14.25" customHeight="1" x14ac:dyDescent="0.25">
      <c r="A14" s="45" t="s">
        <v>8</v>
      </c>
      <c r="B14" s="30" t="s">
        <v>34</v>
      </c>
      <c r="C14" s="23" t="s">
        <v>55</v>
      </c>
      <c r="D14" s="24"/>
      <c r="E14" s="24">
        <v>32137000</v>
      </c>
      <c r="F14" s="39">
        <f t="shared" si="0"/>
        <v>32137000</v>
      </c>
      <c r="G14" s="39">
        <v>31938548</v>
      </c>
      <c r="H14" s="51">
        <f t="shared" si="1"/>
        <v>99.382481252139272</v>
      </c>
    </row>
    <row r="15" spans="1:10" s="11" customFormat="1" ht="14.25" customHeight="1" x14ac:dyDescent="0.25">
      <c r="A15" s="45" t="s">
        <v>9</v>
      </c>
      <c r="B15" s="30" t="s">
        <v>161</v>
      </c>
      <c r="C15" s="23" t="s">
        <v>163</v>
      </c>
      <c r="D15" s="24"/>
      <c r="E15" s="24">
        <v>134759108</v>
      </c>
      <c r="F15" s="39">
        <f t="shared" si="0"/>
        <v>134759108</v>
      </c>
      <c r="G15" s="39">
        <v>120427604</v>
      </c>
      <c r="H15" s="51">
        <f t="shared" si="1"/>
        <v>89.365094343010938</v>
      </c>
    </row>
    <row r="16" spans="1:10" s="11" customFormat="1" ht="14.25" customHeight="1" x14ac:dyDescent="0.25">
      <c r="A16" s="45" t="s">
        <v>10</v>
      </c>
      <c r="B16" s="30" t="s">
        <v>36</v>
      </c>
      <c r="C16" s="23" t="s">
        <v>2</v>
      </c>
      <c r="D16" s="24"/>
      <c r="E16" s="24">
        <v>24771438</v>
      </c>
      <c r="F16" s="39">
        <f t="shared" si="0"/>
        <v>24771438</v>
      </c>
      <c r="G16" s="39">
        <v>22939938</v>
      </c>
      <c r="H16" s="51">
        <f t="shared" si="1"/>
        <v>92.606404198254452</v>
      </c>
    </row>
    <row r="17" spans="1:11" s="11" customFormat="1" ht="28.5" customHeight="1" x14ac:dyDescent="0.25">
      <c r="A17" s="45" t="s">
        <v>42</v>
      </c>
      <c r="B17" s="30" t="s">
        <v>162</v>
      </c>
      <c r="C17" s="23" t="s">
        <v>166</v>
      </c>
      <c r="D17" s="24"/>
      <c r="E17" s="24">
        <v>134995499</v>
      </c>
      <c r="F17" s="39">
        <f t="shared" si="0"/>
        <v>134995499</v>
      </c>
      <c r="G17" s="39">
        <v>129770912</v>
      </c>
      <c r="H17" s="51">
        <f t="shared" si="1"/>
        <v>96.129806520438137</v>
      </c>
    </row>
    <row r="18" spans="1:11" s="11" customFormat="1" ht="14.25" customHeight="1" x14ac:dyDescent="0.25">
      <c r="A18" s="45" t="s">
        <v>43</v>
      </c>
      <c r="B18" s="30" t="s">
        <v>38</v>
      </c>
      <c r="C18" s="23" t="s">
        <v>3</v>
      </c>
      <c r="D18" s="24"/>
      <c r="E18" s="24">
        <v>5679566</v>
      </c>
      <c r="F18" s="39">
        <f t="shared" si="0"/>
        <v>5679566</v>
      </c>
      <c r="G18" s="39">
        <v>5540682</v>
      </c>
      <c r="H18" s="51">
        <f t="shared" si="1"/>
        <v>97.554672311229425</v>
      </c>
      <c r="J18" s="12"/>
    </row>
    <row r="19" spans="1:11" s="11" customFormat="1" ht="14.25" customHeight="1" x14ac:dyDescent="0.25">
      <c r="A19" s="45" t="s">
        <v>44</v>
      </c>
      <c r="B19" s="30" t="s">
        <v>39</v>
      </c>
      <c r="C19" s="23" t="s">
        <v>4</v>
      </c>
      <c r="D19" s="24"/>
      <c r="E19" s="24">
        <v>7700000</v>
      </c>
      <c r="F19" s="39">
        <f t="shared" si="0"/>
        <v>7700000</v>
      </c>
      <c r="G19" s="39">
        <v>7597222</v>
      </c>
      <c r="H19" s="51">
        <f t="shared" si="1"/>
        <v>98.665220779220775</v>
      </c>
    </row>
    <row r="20" spans="1:11" s="11" customFormat="1" ht="14.25" customHeight="1" x14ac:dyDescent="0.25">
      <c r="A20" s="45" t="s">
        <v>45</v>
      </c>
      <c r="B20" s="30" t="s">
        <v>40</v>
      </c>
      <c r="C20" s="23" t="s">
        <v>5</v>
      </c>
      <c r="D20" s="24"/>
      <c r="E20" s="24">
        <v>4914000</v>
      </c>
      <c r="F20" s="39">
        <f t="shared" si="0"/>
        <v>4914000</v>
      </c>
      <c r="G20" s="39">
        <v>4148195</v>
      </c>
      <c r="H20" s="51">
        <f t="shared" si="1"/>
        <v>84.415852665852668</v>
      </c>
    </row>
    <row r="21" spans="1:11" s="11" customFormat="1" ht="14.25" customHeight="1" x14ac:dyDescent="0.25">
      <c r="A21" s="45" t="s">
        <v>46</v>
      </c>
      <c r="B21" s="30" t="s">
        <v>41</v>
      </c>
      <c r="C21" s="23" t="s">
        <v>33</v>
      </c>
      <c r="D21" s="24"/>
      <c r="E21" s="24">
        <v>115000</v>
      </c>
      <c r="F21" s="39">
        <f t="shared" si="0"/>
        <v>115000</v>
      </c>
      <c r="G21" s="39">
        <v>79021</v>
      </c>
      <c r="H21" s="51">
        <f t="shared" si="1"/>
        <v>68.713913043478257</v>
      </c>
    </row>
    <row r="22" spans="1:11" s="11" customFormat="1" x14ac:dyDescent="0.25">
      <c r="A22" s="44" t="s">
        <v>11</v>
      </c>
      <c r="B22" s="29" t="s">
        <v>68</v>
      </c>
      <c r="C22" s="21" t="s">
        <v>67</v>
      </c>
      <c r="D22" s="24"/>
      <c r="E22" s="22">
        <f>SUM(E23:E28)</f>
        <v>356947920</v>
      </c>
      <c r="F22" s="38">
        <f t="shared" si="0"/>
        <v>356947920</v>
      </c>
      <c r="G22" s="38">
        <f>SUM(G23:G28)</f>
        <v>342918194</v>
      </c>
      <c r="H22" s="52">
        <f t="shared" si="1"/>
        <v>96.069531375893717</v>
      </c>
    </row>
    <row r="23" spans="1:11" s="11" customFormat="1" ht="14.25" customHeight="1" x14ac:dyDescent="0.25">
      <c r="A23" s="45" t="s">
        <v>12</v>
      </c>
      <c r="B23" s="30" t="s">
        <v>164</v>
      </c>
      <c r="C23" s="23" t="s">
        <v>1</v>
      </c>
      <c r="D23" s="24"/>
      <c r="E23" s="24">
        <v>119188962</v>
      </c>
      <c r="F23" s="39">
        <f t="shared" si="0"/>
        <v>119188962</v>
      </c>
      <c r="G23" s="39">
        <v>116805607</v>
      </c>
      <c r="H23" s="51">
        <f t="shared" si="1"/>
        <v>98.000355939000457</v>
      </c>
      <c r="K23" s="12"/>
    </row>
    <row r="24" spans="1:11" s="11" customFormat="1" ht="14.25" customHeight="1" x14ac:dyDescent="0.25">
      <c r="A24" s="45" t="s">
        <v>13</v>
      </c>
      <c r="B24" s="30" t="s">
        <v>48</v>
      </c>
      <c r="C24" s="23" t="s">
        <v>15</v>
      </c>
      <c r="D24" s="24"/>
      <c r="E24" s="24">
        <v>6683635</v>
      </c>
      <c r="F24" s="39">
        <f t="shared" si="0"/>
        <v>6683635</v>
      </c>
      <c r="G24" s="39">
        <v>4001137</v>
      </c>
      <c r="H24" s="51">
        <f t="shared" si="1"/>
        <v>59.864684412000358</v>
      </c>
    </row>
    <row r="25" spans="1:11" s="11" customFormat="1" ht="14.25" customHeight="1" x14ac:dyDescent="0.25">
      <c r="A25" s="45" t="s">
        <v>14</v>
      </c>
      <c r="B25" s="30" t="s">
        <v>49</v>
      </c>
      <c r="C25" s="23" t="s">
        <v>16</v>
      </c>
      <c r="D25" s="24"/>
      <c r="E25" s="24">
        <v>60800</v>
      </c>
      <c r="F25" s="39">
        <f t="shared" si="0"/>
        <v>60800</v>
      </c>
      <c r="G25" s="39">
        <v>17592</v>
      </c>
      <c r="H25" s="51">
        <f t="shared" si="1"/>
        <v>28.934210526315791</v>
      </c>
    </row>
    <row r="26" spans="1:11" s="11" customFormat="1" ht="42.75" customHeight="1" x14ac:dyDescent="0.25">
      <c r="A26" s="45" t="s">
        <v>61</v>
      </c>
      <c r="B26" s="30" t="s">
        <v>165</v>
      </c>
      <c r="C26" s="23" t="s">
        <v>168</v>
      </c>
      <c r="D26" s="24"/>
      <c r="E26" s="24">
        <v>216470710</v>
      </c>
      <c r="F26" s="39">
        <f t="shared" si="0"/>
        <v>216470710</v>
      </c>
      <c r="G26" s="39">
        <v>205380301</v>
      </c>
      <c r="H26" s="51">
        <f t="shared" si="1"/>
        <v>94.876716115542834</v>
      </c>
    </row>
    <row r="27" spans="1:11" s="11" customFormat="1" ht="14.25" customHeight="1" x14ac:dyDescent="0.25">
      <c r="A27" s="45" t="s">
        <v>62</v>
      </c>
      <c r="B27" s="30" t="s">
        <v>50</v>
      </c>
      <c r="C27" s="23" t="s">
        <v>37</v>
      </c>
      <c r="D27" s="24"/>
      <c r="E27" s="24">
        <v>8193813</v>
      </c>
      <c r="F27" s="39">
        <f t="shared" si="0"/>
        <v>8193813</v>
      </c>
      <c r="G27" s="39">
        <v>10183448</v>
      </c>
      <c r="H27" s="51">
        <f t="shared" si="1"/>
        <v>124.28216265125896</v>
      </c>
    </row>
    <row r="28" spans="1:11" s="11" customFormat="1" ht="14.25" customHeight="1" x14ac:dyDescent="0.25">
      <c r="A28" s="45" t="s">
        <v>63</v>
      </c>
      <c r="B28" s="30" t="s">
        <v>51</v>
      </c>
      <c r="C28" s="23" t="s">
        <v>53</v>
      </c>
      <c r="D28" s="24"/>
      <c r="E28" s="24">
        <v>6350000</v>
      </c>
      <c r="F28" s="39">
        <f t="shared" si="0"/>
        <v>6350000</v>
      </c>
      <c r="G28" s="39">
        <v>6530109</v>
      </c>
      <c r="H28" s="51">
        <f t="shared" si="1"/>
        <v>102.83636220472441</v>
      </c>
    </row>
    <row r="29" spans="1:11" s="11" customFormat="1" ht="14.25" customHeight="1" x14ac:dyDescent="0.25">
      <c r="A29" s="44" t="s">
        <v>64</v>
      </c>
      <c r="B29" s="29" t="s">
        <v>52</v>
      </c>
      <c r="C29" s="21" t="s">
        <v>65</v>
      </c>
      <c r="D29" s="24"/>
      <c r="E29" s="22">
        <v>850000</v>
      </c>
      <c r="F29" s="38">
        <f t="shared" si="0"/>
        <v>850000</v>
      </c>
      <c r="G29" s="38">
        <v>851750</v>
      </c>
      <c r="H29" s="52">
        <f t="shared" si="1"/>
        <v>100.20588235294116</v>
      </c>
    </row>
    <row r="30" spans="1:11" s="11" customFormat="1" x14ac:dyDescent="0.25">
      <c r="A30" s="44" t="s">
        <v>18</v>
      </c>
      <c r="B30" s="31">
        <v>741000</v>
      </c>
      <c r="C30" s="25" t="s">
        <v>69</v>
      </c>
      <c r="D30" s="22"/>
      <c r="E30" s="22">
        <f>SUM(E31)</f>
        <v>350000</v>
      </c>
      <c r="F30" s="38">
        <f t="shared" si="0"/>
        <v>350000</v>
      </c>
      <c r="G30" s="38">
        <f>SUM(G31)</f>
        <v>299393</v>
      </c>
      <c r="H30" s="52">
        <f t="shared" si="1"/>
        <v>85.540857142857135</v>
      </c>
    </row>
    <row r="31" spans="1:11" s="11" customFormat="1" ht="27" customHeight="1" x14ac:dyDescent="0.25">
      <c r="A31" s="45" t="s">
        <v>19</v>
      </c>
      <c r="B31" s="32">
        <v>741411</v>
      </c>
      <c r="C31" s="26" t="s">
        <v>17</v>
      </c>
      <c r="D31" s="22"/>
      <c r="E31" s="24">
        <v>350000</v>
      </c>
      <c r="F31" s="39">
        <f t="shared" si="0"/>
        <v>350000</v>
      </c>
      <c r="G31" s="39">
        <v>299393</v>
      </c>
      <c r="H31" s="51">
        <f t="shared" si="1"/>
        <v>85.540857142857135</v>
      </c>
    </row>
    <row r="32" spans="1:11" s="11" customFormat="1" ht="24" customHeight="1" x14ac:dyDescent="0.25">
      <c r="A32" s="45" t="s">
        <v>20</v>
      </c>
      <c r="B32" s="31" t="s">
        <v>120</v>
      </c>
      <c r="C32" s="2" t="s">
        <v>145</v>
      </c>
      <c r="D32" s="22"/>
      <c r="E32" s="24"/>
      <c r="F32" s="38">
        <f>SUM(F33)</f>
        <v>345960</v>
      </c>
      <c r="G32" s="38">
        <f>SUM(G33)</f>
        <v>345960</v>
      </c>
      <c r="H32" s="52">
        <f t="shared" si="1"/>
        <v>100</v>
      </c>
    </row>
    <row r="33" spans="1:10" s="11" customFormat="1" ht="18" customHeight="1" x14ac:dyDescent="0.25">
      <c r="A33" s="45" t="s">
        <v>21</v>
      </c>
      <c r="B33" s="32" t="s">
        <v>121</v>
      </c>
      <c r="C33" s="26" t="s">
        <v>122</v>
      </c>
      <c r="D33" s="22"/>
      <c r="E33" s="24"/>
      <c r="F33" s="39">
        <v>345960</v>
      </c>
      <c r="G33" s="39">
        <v>345960</v>
      </c>
      <c r="H33" s="51">
        <f t="shared" si="1"/>
        <v>100</v>
      </c>
    </row>
    <row r="34" spans="1:10" ht="30" x14ac:dyDescent="0.25">
      <c r="A34" s="44" t="s">
        <v>22</v>
      </c>
      <c r="B34" s="31">
        <v>742000</v>
      </c>
      <c r="C34" s="25" t="s">
        <v>144</v>
      </c>
      <c r="D34" s="22"/>
      <c r="E34" s="22"/>
      <c r="F34" s="38">
        <f>SUM(F35:F55)</f>
        <v>79776000</v>
      </c>
      <c r="G34" s="38">
        <f>SUM(G35:G55)</f>
        <v>84145928</v>
      </c>
      <c r="H34" s="52">
        <f t="shared" si="1"/>
        <v>105.47774769354193</v>
      </c>
      <c r="J34" s="27"/>
    </row>
    <row r="35" spans="1:10" ht="28.5" customHeight="1" x14ac:dyDescent="0.25">
      <c r="A35" s="45" t="s">
        <v>123</v>
      </c>
      <c r="B35" s="32" t="s">
        <v>71</v>
      </c>
      <c r="C35" s="26" t="s">
        <v>70</v>
      </c>
      <c r="D35" s="22"/>
      <c r="E35" s="22"/>
      <c r="F35" s="39">
        <v>2712000</v>
      </c>
      <c r="G35" s="39">
        <v>2712000</v>
      </c>
      <c r="H35" s="51">
        <f t="shared" si="1"/>
        <v>100</v>
      </c>
    </row>
    <row r="36" spans="1:10" ht="28.5" x14ac:dyDescent="0.25">
      <c r="A36" s="45" t="s">
        <v>124</v>
      </c>
      <c r="B36" s="32" t="s">
        <v>72</v>
      </c>
      <c r="C36" s="26" t="s">
        <v>73</v>
      </c>
      <c r="D36" s="22"/>
      <c r="E36" s="22"/>
      <c r="F36" s="39">
        <v>17050000</v>
      </c>
      <c r="G36" s="39">
        <v>17229241</v>
      </c>
      <c r="H36" s="51">
        <f t="shared" si="1"/>
        <v>101.0512668621701</v>
      </c>
    </row>
    <row r="37" spans="1:10" x14ac:dyDescent="0.25">
      <c r="A37" s="45" t="s">
        <v>125</v>
      </c>
      <c r="B37" s="32" t="s">
        <v>74</v>
      </c>
      <c r="C37" s="26" t="s">
        <v>75</v>
      </c>
      <c r="D37" s="22"/>
      <c r="E37" s="22"/>
      <c r="F37" s="39">
        <v>700000</v>
      </c>
      <c r="G37" s="39">
        <v>872000</v>
      </c>
      <c r="H37" s="51">
        <f t="shared" si="1"/>
        <v>124.57142857142858</v>
      </c>
    </row>
    <row r="38" spans="1:10" ht="15" customHeight="1" x14ac:dyDescent="0.25">
      <c r="A38" s="45" t="s">
        <v>126</v>
      </c>
      <c r="B38" s="32" t="s">
        <v>76</v>
      </c>
      <c r="C38" s="26" t="s">
        <v>77</v>
      </c>
      <c r="D38" s="22"/>
      <c r="E38" s="22"/>
      <c r="F38" s="39">
        <v>1459000</v>
      </c>
      <c r="G38" s="39">
        <v>1503900</v>
      </c>
      <c r="H38" s="51">
        <f t="shared" si="1"/>
        <v>103.07745030843043</v>
      </c>
      <c r="I38" s="27"/>
    </row>
    <row r="39" spans="1:10" x14ac:dyDescent="0.25">
      <c r="A39" s="45" t="s">
        <v>127</v>
      </c>
      <c r="B39" s="32" t="s">
        <v>78</v>
      </c>
      <c r="C39" s="26" t="s">
        <v>79</v>
      </c>
      <c r="D39" s="22"/>
      <c r="E39" s="22"/>
      <c r="F39" s="39">
        <v>36200000</v>
      </c>
      <c r="G39" s="39">
        <v>35556800</v>
      </c>
      <c r="H39" s="51">
        <f t="shared" si="1"/>
        <v>98.223204419889498</v>
      </c>
    </row>
    <row r="40" spans="1:10" x14ac:dyDescent="0.25">
      <c r="A40" s="45" t="s">
        <v>128</v>
      </c>
      <c r="B40" s="32" t="s">
        <v>80</v>
      </c>
      <c r="C40" s="26" t="s">
        <v>81</v>
      </c>
      <c r="D40" s="22"/>
      <c r="E40" s="22"/>
      <c r="F40" s="39">
        <v>887000</v>
      </c>
      <c r="G40" s="39">
        <v>961100</v>
      </c>
      <c r="H40" s="51">
        <f t="shared" si="1"/>
        <v>108.35400225479144</v>
      </c>
    </row>
    <row r="41" spans="1:10" x14ac:dyDescent="0.25">
      <c r="A41" s="45" t="s">
        <v>129</v>
      </c>
      <c r="B41" s="32" t="s">
        <v>119</v>
      </c>
      <c r="C41" s="26" t="s">
        <v>82</v>
      </c>
      <c r="D41" s="22"/>
      <c r="E41" s="22"/>
      <c r="F41" s="39">
        <v>32000</v>
      </c>
      <c r="G41" s="39">
        <v>24000</v>
      </c>
      <c r="H41" s="51">
        <f t="shared" si="1"/>
        <v>75</v>
      </c>
    </row>
    <row r="42" spans="1:10" x14ac:dyDescent="0.25">
      <c r="A42" s="45" t="s">
        <v>130</v>
      </c>
      <c r="B42" s="32" t="s">
        <v>83</v>
      </c>
      <c r="C42" s="26" t="s">
        <v>84</v>
      </c>
      <c r="D42" s="22"/>
      <c r="E42" s="22"/>
      <c r="F42" s="39">
        <v>2920000</v>
      </c>
      <c r="G42" s="39">
        <v>3746400</v>
      </c>
      <c r="H42" s="51">
        <f t="shared" si="1"/>
        <v>128.30136986301369</v>
      </c>
    </row>
    <row r="43" spans="1:10" x14ac:dyDescent="0.25">
      <c r="A43" s="45" t="s">
        <v>131</v>
      </c>
      <c r="B43" s="32" t="s">
        <v>85</v>
      </c>
      <c r="C43" s="26" t="s">
        <v>86</v>
      </c>
      <c r="D43" s="22"/>
      <c r="E43" s="22"/>
      <c r="F43" s="39">
        <v>720000</v>
      </c>
      <c r="G43" s="39">
        <v>612500</v>
      </c>
      <c r="H43" s="51">
        <f t="shared" si="1"/>
        <v>85.069444444444443</v>
      </c>
    </row>
    <row r="44" spans="1:10" x14ac:dyDescent="0.25">
      <c r="A44" s="45" t="s">
        <v>132</v>
      </c>
      <c r="B44" s="32" t="s">
        <v>87</v>
      </c>
      <c r="C44" s="26" t="s">
        <v>88</v>
      </c>
      <c r="D44" s="22"/>
      <c r="E44" s="22"/>
      <c r="F44" s="39">
        <v>900000</v>
      </c>
      <c r="G44" s="39">
        <v>828500</v>
      </c>
      <c r="H44" s="51">
        <f t="shared" si="1"/>
        <v>92.055555555555557</v>
      </c>
      <c r="J44" s="27"/>
    </row>
    <row r="45" spans="1:10" ht="14.25" customHeight="1" x14ac:dyDescent="0.25">
      <c r="A45" s="45" t="s">
        <v>133</v>
      </c>
      <c r="B45" s="32" t="s">
        <v>89</v>
      </c>
      <c r="C45" s="26" t="s">
        <v>90</v>
      </c>
      <c r="D45" s="22"/>
      <c r="E45" s="22"/>
      <c r="F45" s="39">
        <v>370000</v>
      </c>
      <c r="G45" s="39">
        <v>506400</v>
      </c>
      <c r="H45" s="51">
        <f t="shared" si="1"/>
        <v>136.86486486486487</v>
      </c>
    </row>
    <row r="46" spans="1:10" ht="14.25" customHeight="1" x14ac:dyDescent="0.25">
      <c r="A46" s="45" t="s">
        <v>134</v>
      </c>
      <c r="B46" s="32" t="s">
        <v>91</v>
      </c>
      <c r="C46" s="26" t="s">
        <v>92</v>
      </c>
      <c r="D46" s="22"/>
      <c r="E46" s="22"/>
      <c r="F46" s="39">
        <v>1800000</v>
      </c>
      <c r="G46" s="39">
        <v>1423350</v>
      </c>
      <c r="H46" s="51">
        <f t="shared" si="1"/>
        <v>79.074999999999989</v>
      </c>
    </row>
    <row r="47" spans="1:10" ht="17.25" customHeight="1" x14ac:dyDescent="0.25">
      <c r="A47" s="45" t="s">
        <v>135</v>
      </c>
      <c r="B47" s="32" t="s">
        <v>93</v>
      </c>
      <c r="C47" s="26" t="s">
        <v>108</v>
      </c>
      <c r="D47" s="22"/>
      <c r="E47" s="22"/>
      <c r="F47" s="39">
        <v>300000</v>
      </c>
      <c r="G47" s="39">
        <v>283100</v>
      </c>
      <c r="H47" s="51">
        <f t="shared" si="1"/>
        <v>94.36666666666666</v>
      </c>
    </row>
    <row r="48" spans="1:10" ht="17.25" customHeight="1" x14ac:dyDescent="0.25">
      <c r="A48" s="45" t="s">
        <v>136</v>
      </c>
      <c r="B48" s="37">
        <v>74237322</v>
      </c>
      <c r="C48" s="10" t="s">
        <v>94</v>
      </c>
      <c r="D48" s="22"/>
      <c r="E48" s="22"/>
      <c r="F48" s="39">
        <v>1800000</v>
      </c>
      <c r="G48" s="39">
        <v>2088000</v>
      </c>
      <c r="H48" s="51">
        <f t="shared" si="1"/>
        <v>115.99999999999999</v>
      </c>
    </row>
    <row r="49" spans="1:11" ht="28.5" x14ac:dyDescent="0.25">
      <c r="A49" s="45" t="s">
        <v>137</v>
      </c>
      <c r="B49" s="32" t="s">
        <v>95</v>
      </c>
      <c r="C49" s="26" t="s">
        <v>102</v>
      </c>
      <c r="D49" s="22"/>
      <c r="E49" s="22"/>
      <c r="F49" s="39">
        <v>3000000</v>
      </c>
      <c r="G49" s="39">
        <v>2654180</v>
      </c>
      <c r="H49" s="51">
        <f t="shared" si="1"/>
        <v>88.472666666666669</v>
      </c>
    </row>
    <row r="50" spans="1:11" ht="17.25" customHeight="1" x14ac:dyDescent="0.25">
      <c r="A50" s="45" t="s">
        <v>138</v>
      </c>
      <c r="B50" s="32" t="s">
        <v>59</v>
      </c>
      <c r="C50" s="26" t="s">
        <v>96</v>
      </c>
      <c r="D50" s="22"/>
      <c r="E50" s="22"/>
      <c r="F50" s="39">
        <v>90000</v>
      </c>
      <c r="G50" s="39">
        <v>88000</v>
      </c>
      <c r="H50" s="51">
        <f t="shared" si="1"/>
        <v>97.777777777777771</v>
      </c>
    </row>
    <row r="51" spans="1:11" ht="17.25" customHeight="1" x14ac:dyDescent="0.25">
      <c r="A51" s="45" t="s">
        <v>139</v>
      </c>
      <c r="B51" s="32" t="s">
        <v>97</v>
      </c>
      <c r="C51" s="26" t="s">
        <v>98</v>
      </c>
      <c r="D51" s="22"/>
      <c r="E51" s="22"/>
      <c r="F51" s="39">
        <v>101000</v>
      </c>
      <c r="G51" s="39">
        <v>82057</v>
      </c>
      <c r="H51" s="51">
        <f t="shared" si="1"/>
        <v>81.244554455445552</v>
      </c>
      <c r="J51" s="4"/>
    </row>
    <row r="52" spans="1:11" ht="17.25" customHeight="1" x14ac:dyDescent="0.25">
      <c r="A52" s="45" t="s">
        <v>140</v>
      </c>
      <c r="B52" s="32" t="s">
        <v>99</v>
      </c>
      <c r="C52" s="26" t="s">
        <v>100</v>
      </c>
      <c r="D52" s="22"/>
      <c r="E52" s="22"/>
      <c r="F52" s="39">
        <v>420000</v>
      </c>
      <c r="G52" s="39">
        <v>580000</v>
      </c>
      <c r="H52" s="51">
        <f t="shared" si="1"/>
        <v>138.0952380952381</v>
      </c>
      <c r="J52" s="4"/>
    </row>
    <row r="53" spans="1:11" ht="17.25" customHeight="1" x14ac:dyDescent="0.25">
      <c r="A53" s="45" t="s">
        <v>141</v>
      </c>
      <c r="B53" s="32" t="s">
        <v>101</v>
      </c>
      <c r="C53" s="26" t="s">
        <v>103</v>
      </c>
      <c r="D53" s="22"/>
      <c r="E53" s="22"/>
      <c r="F53" s="39">
        <v>1500000</v>
      </c>
      <c r="G53" s="39">
        <v>1928661</v>
      </c>
      <c r="H53" s="51">
        <f t="shared" si="1"/>
        <v>128.57740000000001</v>
      </c>
      <c r="J53" s="4"/>
    </row>
    <row r="54" spans="1:11" ht="28.5" x14ac:dyDescent="0.25">
      <c r="A54" s="45" t="s">
        <v>142</v>
      </c>
      <c r="B54" s="32" t="s">
        <v>105</v>
      </c>
      <c r="C54" s="26" t="s">
        <v>104</v>
      </c>
      <c r="D54" s="22"/>
      <c r="E54" s="22"/>
      <c r="F54" s="39">
        <v>6800000</v>
      </c>
      <c r="G54" s="39">
        <v>10431583</v>
      </c>
      <c r="H54" s="51">
        <f t="shared" si="1"/>
        <v>153.40563235294118</v>
      </c>
      <c r="J54" s="4"/>
      <c r="K54" s="41"/>
    </row>
    <row r="55" spans="1:11" ht="15.75" customHeight="1" x14ac:dyDescent="0.25">
      <c r="A55" s="45" t="s">
        <v>143</v>
      </c>
      <c r="B55" s="32" t="s">
        <v>106</v>
      </c>
      <c r="C55" s="26" t="s">
        <v>29</v>
      </c>
      <c r="D55" s="22"/>
      <c r="E55" s="22"/>
      <c r="F55" s="39">
        <v>15000</v>
      </c>
      <c r="G55" s="39">
        <v>34156</v>
      </c>
      <c r="H55" s="51">
        <f t="shared" si="1"/>
        <v>227.70666666666668</v>
      </c>
    </row>
    <row r="56" spans="1:11" ht="27.75" customHeight="1" x14ac:dyDescent="0.25">
      <c r="A56" s="44" t="s">
        <v>23</v>
      </c>
      <c r="B56" s="31">
        <v>744000</v>
      </c>
      <c r="C56" s="25" t="s">
        <v>146</v>
      </c>
      <c r="D56" s="22"/>
      <c r="E56" s="22"/>
      <c r="F56" s="38">
        <f>SUM(F57)</f>
        <v>4300000</v>
      </c>
      <c r="G56" s="38">
        <f>SUM(G57)</f>
        <v>4723858</v>
      </c>
      <c r="H56" s="52">
        <f t="shared" si="1"/>
        <v>109.85716279069769</v>
      </c>
    </row>
    <row r="57" spans="1:11" ht="27" customHeight="1" x14ac:dyDescent="0.25">
      <c r="A57" s="45" t="s">
        <v>60</v>
      </c>
      <c r="B57" s="32" t="s">
        <v>107</v>
      </c>
      <c r="C57" s="26" t="s">
        <v>32</v>
      </c>
      <c r="D57" s="22"/>
      <c r="E57" s="22"/>
      <c r="F57" s="39">
        <v>4300000</v>
      </c>
      <c r="G57" s="39">
        <v>4723858</v>
      </c>
      <c r="H57" s="51">
        <f t="shared" si="1"/>
        <v>109.85716279069769</v>
      </c>
    </row>
    <row r="58" spans="1:11" ht="30" x14ac:dyDescent="0.25">
      <c r="A58" s="44" t="s">
        <v>24</v>
      </c>
      <c r="B58" s="31">
        <v>745000</v>
      </c>
      <c r="C58" s="25" t="s">
        <v>147</v>
      </c>
      <c r="D58" s="22"/>
      <c r="E58" s="22"/>
      <c r="F58" s="38">
        <f>SUM(F59)</f>
        <v>380250</v>
      </c>
      <c r="G58" s="38">
        <f>SUM(G59)</f>
        <v>380250</v>
      </c>
      <c r="H58" s="52">
        <f t="shared" si="1"/>
        <v>100</v>
      </c>
    </row>
    <row r="59" spans="1:11" x14ac:dyDescent="0.25">
      <c r="A59" s="45" t="s">
        <v>25</v>
      </c>
      <c r="B59" s="32" t="s">
        <v>56</v>
      </c>
      <c r="C59" s="26" t="s">
        <v>57</v>
      </c>
      <c r="D59" s="22"/>
      <c r="E59" s="22"/>
      <c r="F59" s="39">
        <v>380250</v>
      </c>
      <c r="G59" s="39">
        <v>380250</v>
      </c>
      <c r="H59" s="51">
        <f t="shared" si="1"/>
        <v>100</v>
      </c>
    </row>
    <row r="60" spans="1:11" x14ac:dyDescent="0.25">
      <c r="A60" s="44" t="s">
        <v>148</v>
      </c>
      <c r="B60" s="31">
        <v>791000</v>
      </c>
      <c r="C60" s="25" t="s">
        <v>151</v>
      </c>
      <c r="D60" s="22">
        <f>SUM(D61:D65)</f>
        <v>21736581</v>
      </c>
      <c r="E60" s="22"/>
      <c r="F60" s="38">
        <f t="shared" ref="F60" si="2">SUM(D60:E60)</f>
        <v>21736581</v>
      </c>
      <c r="G60" s="38">
        <f>SUM(G61:G65)</f>
        <v>10224484</v>
      </c>
      <c r="H60" s="52">
        <f t="shared" si="1"/>
        <v>47.038142751153003</v>
      </c>
    </row>
    <row r="61" spans="1:11" ht="28.5" x14ac:dyDescent="0.25">
      <c r="A61" s="45" t="s">
        <v>149</v>
      </c>
      <c r="B61" s="32" t="s">
        <v>116</v>
      </c>
      <c r="C61" s="26" t="s">
        <v>117</v>
      </c>
      <c r="D61" s="24">
        <v>1500000</v>
      </c>
      <c r="E61" s="22"/>
      <c r="F61" s="39">
        <v>1500000</v>
      </c>
      <c r="G61" s="39">
        <v>1500000</v>
      </c>
      <c r="H61" s="51">
        <f t="shared" si="1"/>
        <v>100</v>
      </c>
    </row>
    <row r="62" spans="1:11" ht="28.5" x14ac:dyDescent="0.25">
      <c r="A62" s="45" t="s">
        <v>150</v>
      </c>
      <c r="B62" s="32" t="s">
        <v>109</v>
      </c>
      <c r="C62" s="26" t="s">
        <v>110</v>
      </c>
      <c r="D62" s="24">
        <v>16140360</v>
      </c>
      <c r="E62" s="22"/>
      <c r="F62" s="39">
        <f t="shared" ref="F62:F65" si="3">SUM(D62:E62)</f>
        <v>16140360</v>
      </c>
      <c r="G62" s="39">
        <v>4927500</v>
      </c>
      <c r="H62" s="51">
        <f t="shared" si="1"/>
        <v>30.529058831401528</v>
      </c>
    </row>
    <row r="63" spans="1:11" ht="28.5" x14ac:dyDescent="0.25">
      <c r="A63" s="45" t="s">
        <v>152</v>
      </c>
      <c r="B63" s="32" t="s">
        <v>111</v>
      </c>
      <c r="C63" s="26" t="s">
        <v>118</v>
      </c>
      <c r="D63" s="24">
        <v>826000</v>
      </c>
      <c r="E63" s="22"/>
      <c r="F63" s="39">
        <f t="shared" si="3"/>
        <v>826000</v>
      </c>
      <c r="G63" s="39">
        <v>526763</v>
      </c>
      <c r="H63" s="51">
        <f t="shared" si="1"/>
        <v>63.772760290556896</v>
      </c>
    </row>
    <row r="64" spans="1:11" x14ac:dyDescent="0.25">
      <c r="A64" s="45" t="s">
        <v>153</v>
      </c>
      <c r="B64" s="32" t="s">
        <v>112</v>
      </c>
      <c r="C64" s="26" t="s">
        <v>113</v>
      </c>
      <c r="D64" s="24">
        <v>270221</v>
      </c>
      <c r="E64" s="22"/>
      <c r="F64" s="39">
        <f t="shared" si="3"/>
        <v>270221</v>
      </c>
      <c r="G64" s="39">
        <v>270221</v>
      </c>
      <c r="H64" s="51">
        <f t="shared" si="1"/>
        <v>100</v>
      </c>
    </row>
    <row r="65" spans="1:10" ht="18.75" customHeight="1" x14ac:dyDescent="0.25">
      <c r="A65" s="45" t="s">
        <v>154</v>
      </c>
      <c r="B65" s="32" t="s">
        <v>115</v>
      </c>
      <c r="C65" s="26" t="s">
        <v>114</v>
      </c>
      <c r="D65" s="24">
        <v>3000000</v>
      </c>
      <c r="E65" s="22"/>
      <c r="F65" s="39">
        <f t="shared" si="3"/>
        <v>3000000</v>
      </c>
      <c r="G65" s="39">
        <v>3000000</v>
      </c>
      <c r="H65" s="51">
        <f t="shared" si="1"/>
        <v>100</v>
      </c>
    </row>
    <row r="66" spans="1:10" ht="30" x14ac:dyDescent="0.25">
      <c r="A66" s="45"/>
      <c r="B66" s="31" t="s">
        <v>26</v>
      </c>
      <c r="C66" s="25" t="s">
        <v>155</v>
      </c>
      <c r="D66" s="22">
        <f>SUM(D11+D30+D34+D56+D58+D60)</f>
        <v>21736581</v>
      </c>
      <c r="E66" s="22">
        <f t="shared" ref="E66" si="4">SUM(E11+E30+E34+E56+E58+E60)</f>
        <v>1601650690</v>
      </c>
      <c r="F66" s="22">
        <f>SUM(F11+F30+F32+F34+F56+F58+F60)</f>
        <v>1708189481</v>
      </c>
      <c r="G66" s="22">
        <f>SUM(G11+G30+G32+G34+G56+G58+G60)</f>
        <v>1657013350</v>
      </c>
      <c r="H66" s="52">
        <f t="shared" si="1"/>
        <v>97.004071763160553</v>
      </c>
      <c r="J66" s="27"/>
    </row>
    <row r="67" spans="1:10" x14ac:dyDescent="0.25">
      <c r="A67" s="45"/>
      <c r="B67" s="29" t="s">
        <v>27</v>
      </c>
      <c r="C67" s="25" t="s">
        <v>54</v>
      </c>
      <c r="D67" s="34">
        <v>0</v>
      </c>
      <c r="E67" s="34">
        <v>0</v>
      </c>
      <c r="F67" s="22"/>
      <c r="G67" s="39"/>
      <c r="H67" s="52"/>
      <c r="J67" s="27"/>
    </row>
    <row r="68" spans="1:10" ht="15.75" thickBot="1" x14ac:dyDescent="0.3">
      <c r="A68" s="46"/>
      <c r="B68" s="47" t="s">
        <v>28</v>
      </c>
      <c r="C68" s="48" t="s">
        <v>30</v>
      </c>
      <c r="D68" s="49">
        <f>SUM(D66+D67)</f>
        <v>21736581</v>
      </c>
      <c r="E68" s="49">
        <f t="shared" ref="E68" si="5">SUM(E66+E67)</f>
        <v>1601650690</v>
      </c>
      <c r="F68" s="49">
        <f>SUM(F66:F67)</f>
        <v>1708189481</v>
      </c>
      <c r="G68" s="50">
        <f>SUM(G66:G67)</f>
        <v>1657013350</v>
      </c>
      <c r="H68" s="53">
        <f t="shared" si="1"/>
        <v>97.004071763160553</v>
      </c>
      <c r="J68" s="27"/>
    </row>
    <row r="69" spans="1:10" x14ac:dyDescent="0.25">
      <c r="A69" s="1"/>
      <c r="B69" s="63"/>
      <c r="C69" s="63"/>
      <c r="D69" s="15"/>
      <c r="E69" s="15"/>
      <c r="F69" s="16"/>
      <c r="G69" s="13"/>
      <c r="H69" s="13"/>
    </row>
    <row r="70" spans="1:10" ht="15" hidden="1" customHeight="1" x14ac:dyDescent="0.25">
      <c r="B70" s="65" t="s">
        <v>58</v>
      </c>
      <c r="C70" s="65"/>
    </row>
    <row r="71" spans="1:10" s="7" customFormat="1" ht="21" hidden="1" customHeight="1" thickBot="1" x14ac:dyDescent="0.3"/>
    <row r="72" spans="1:10" s="4" customFormat="1" ht="25.5" customHeight="1" x14ac:dyDescent="0.25">
      <c r="B72" s="14"/>
      <c r="E72" s="13"/>
      <c r="F72" s="35"/>
    </row>
    <row r="73" spans="1:10" x14ac:dyDescent="0.25">
      <c r="C73" s="33"/>
      <c r="D73" s="4"/>
      <c r="E73" s="13"/>
      <c r="F73" s="36"/>
      <c r="G73" s="27"/>
      <c r="H73" s="4"/>
    </row>
    <row r="74" spans="1:10" ht="16.5" customHeight="1" x14ac:dyDescent="0.25">
      <c r="D74" s="4"/>
      <c r="E74" s="13"/>
      <c r="F74" s="35"/>
    </row>
    <row r="75" spans="1:10" s="4" customFormat="1" x14ac:dyDescent="0.25">
      <c r="B75" s="14"/>
      <c r="C75" s="3"/>
      <c r="E75" s="13"/>
    </row>
    <row r="76" spans="1:10" x14ac:dyDescent="0.25">
      <c r="D76" s="4"/>
      <c r="E76" s="13"/>
      <c r="F76" s="4"/>
    </row>
    <row r="77" spans="1:10" x14ac:dyDescent="0.25">
      <c r="D77" s="4"/>
      <c r="E77" s="13"/>
      <c r="F77" s="4"/>
      <c r="H77" s="20"/>
    </row>
    <row r="78" spans="1:10" x14ac:dyDescent="0.25">
      <c r="D78" s="4"/>
      <c r="E78" s="13"/>
      <c r="F78" s="4"/>
    </row>
    <row r="79" spans="1:10" x14ac:dyDescent="0.25">
      <c r="D79" s="4"/>
      <c r="E79" s="13"/>
      <c r="F79" s="4"/>
    </row>
    <row r="80" spans="1:10" x14ac:dyDescent="0.25">
      <c r="F80" s="4"/>
    </row>
    <row r="81" spans="2:6" x14ac:dyDescent="0.25">
      <c r="F81" s="4"/>
    </row>
    <row r="82" spans="2:6" x14ac:dyDescent="0.25">
      <c r="F82" s="4"/>
    </row>
    <row r="83" spans="2:6" x14ac:dyDescent="0.25">
      <c r="F83" s="4"/>
    </row>
    <row r="84" spans="2:6" x14ac:dyDescent="0.25">
      <c r="F84" s="4"/>
    </row>
    <row r="85" spans="2:6" x14ac:dyDescent="0.25">
      <c r="F85" s="4"/>
    </row>
    <row r="86" spans="2:6" x14ac:dyDescent="0.25">
      <c r="F86" s="4"/>
    </row>
    <row r="87" spans="2:6" x14ac:dyDescent="0.25">
      <c r="F87" s="4"/>
    </row>
    <row r="88" spans="2:6" s="4" customFormat="1" x14ac:dyDescent="0.25">
      <c r="B88" s="14"/>
      <c r="C88" s="3"/>
    </row>
    <row r="89" spans="2:6" x14ac:dyDescent="0.25">
      <c r="D89" s="4"/>
    </row>
    <row r="90" spans="2:6" x14ac:dyDescent="0.25">
      <c r="D90" s="4"/>
    </row>
  </sheetData>
  <mergeCells count="10">
    <mergeCell ref="B70:C70"/>
    <mergeCell ref="D7:F9"/>
    <mergeCell ref="G7:G9"/>
    <mergeCell ref="H7:H9"/>
    <mergeCell ref="G2:H2"/>
    <mergeCell ref="A7:A9"/>
    <mergeCell ref="B7:B9"/>
    <mergeCell ref="C7:C9"/>
    <mergeCell ref="B69:C69"/>
    <mergeCell ref="B4:F4"/>
  </mergeCells>
  <pageMargins left="7.8740157480315001E-2" right="7.8740157480315001E-2" top="0.23622047244094499" bottom="0.23622047244094499" header="0.31496062992126" footer="0.31496062992126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План прих.и прим.2019.г</vt:lpstr>
      <vt:lpstr>Sheet2</vt:lpstr>
      <vt:lpstr>Sheet3</vt:lpstr>
      <vt:lpstr>'План прих.и прим.2019.г'!Print_Titles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2020-01-25T09:05:32Z</dcterms:modified>
</cp:coreProperties>
</file>